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I:\ITESS\2018\ABEL\2018\4T\"/>
    </mc:Choice>
  </mc:AlternateContent>
  <bookViews>
    <workbookView xWindow="0" yWindow="0" windowWidth="16392" windowHeight="4908" tabRatio="840" firstSheet="1" activeTab="1"/>
  </bookViews>
  <sheets>
    <sheet name="PT_ESF_ECSF" sheetId="3" state="hidden" r:id="rId1"/>
    <sheet name="CTG" sheetId="14" r:id="rId2"/>
    <sheet name="EAI" sheetId="12" r:id="rId3"/>
    <sheet name="COG" sheetId="15" r:id="rId4"/>
    <sheet name="CAdmon" sheetId="13" r:id="rId5"/>
    <sheet name="CFG" sheetId="16" r:id="rId6"/>
    <sheet name="CProg" sheetId="19" r:id="rId7"/>
    <sheet name="PyPI" sheetId="34" r:id="rId8"/>
    <sheet name="IR" sheetId="35" r:id="rId9"/>
  </sheets>
  <calcPr calcId="162913"/>
</workbook>
</file>

<file path=xl/calcChain.xml><?xml version="1.0" encoding="utf-8"?>
<calcChain xmlns="http://schemas.openxmlformats.org/spreadsheetml/2006/main">
  <c r="G37" i="12" l="1"/>
  <c r="G38" i="12"/>
  <c r="G39" i="12"/>
  <c r="G40" i="12"/>
  <c r="G41" i="12"/>
  <c r="G42" i="12"/>
  <c r="G43" i="12"/>
  <c r="G44" i="12"/>
  <c r="G45" i="12"/>
  <c r="G46" i="12"/>
  <c r="G47" i="12"/>
  <c r="G48" i="12"/>
  <c r="G49" i="12"/>
  <c r="G50" i="12"/>
  <c r="G51" i="12"/>
  <c r="G52" i="12"/>
  <c r="G53" i="12"/>
  <c r="G54" i="12"/>
  <c r="G55" i="12"/>
  <c r="G56" i="12"/>
  <c r="G57" i="12"/>
  <c r="G58" i="12"/>
  <c r="F59" i="12"/>
  <c r="H59" i="12"/>
  <c r="I59" i="12"/>
  <c r="E59" i="12"/>
  <c r="J37" i="12"/>
  <c r="J38" i="12"/>
  <c r="J39" i="12"/>
  <c r="J40" i="12"/>
  <c r="J41" i="12"/>
  <c r="D26" i="16"/>
  <c r="L21" i="34"/>
  <c r="Q21" i="34" s="1"/>
  <c r="K21" i="34"/>
  <c r="J21" i="34"/>
  <c r="I21" i="34"/>
  <c r="H21" i="34"/>
  <c r="F21" i="34"/>
  <c r="O14" i="34"/>
  <c r="Q13" i="34"/>
  <c r="P13" i="34"/>
  <c r="O13" i="34"/>
  <c r="N13" i="34"/>
  <c r="N21" i="34" s="1"/>
  <c r="M13" i="34"/>
  <c r="M21" i="34" s="1"/>
  <c r="L13" i="34"/>
  <c r="K13" i="34"/>
  <c r="Q12" i="34"/>
  <c r="P12" i="34"/>
  <c r="O12" i="34"/>
  <c r="Q11" i="34"/>
  <c r="P11" i="34"/>
  <c r="O11" i="34"/>
  <c r="O21" i="34" s="1"/>
  <c r="Q10" i="34"/>
  <c r="P10" i="34"/>
  <c r="H10" i="34"/>
  <c r="V49" i="35"/>
  <c r="U49" i="35"/>
  <c r="R49" i="35"/>
  <c r="T49" i="35" s="1"/>
  <c r="Q49" i="35"/>
  <c r="P49" i="35"/>
  <c r="O49" i="35"/>
  <c r="N49" i="35"/>
  <c r="Y48" i="35"/>
  <c r="X48" i="35"/>
  <c r="T48" i="35"/>
  <c r="Y47" i="35"/>
  <c r="W47" i="35"/>
  <c r="X47" i="35" s="1"/>
  <c r="T47" i="35"/>
  <c r="Y46" i="35"/>
  <c r="X46" i="35"/>
  <c r="T46" i="35"/>
  <c r="Y45" i="35"/>
  <c r="X45" i="35"/>
  <c r="T45" i="35"/>
  <c r="Y44" i="35"/>
  <c r="X44" i="35"/>
  <c r="T44" i="35"/>
  <c r="S44" i="35"/>
  <c r="Y43" i="35"/>
  <c r="X43" i="35"/>
  <c r="T43" i="35"/>
  <c r="S43" i="35"/>
  <c r="Y42" i="35"/>
  <c r="X42" i="35"/>
  <c r="T42" i="35"/>
  <c r="S42" i="35"/>
  <c r="Y41" i="35"/>
  <c r="X41" i="35"/>
  <c r="T41" i="35"/>
  <c r="S41" i="35"/>
  <c r="Y40" i="35"/>
  <c r="X40" i="35"/>
  <c r="T40" i="35"/>
  <c r="S40" i="35"/>
  <c r="Y39" i="35"/>
  <c r="X39" i="35"/>
  <c r="T39" i="35"/>
  <c r="S39" i="35"/>
  <c r="Y38" i="35"/>
  <c r="X38" i="35"/>
  <c r="T38" i="35"/>
  <c r="S38" i="35"/>
  <c r="Y37" i="35"/>
  <c r="X37" i="35"/>
  <c r="T37" i="35"/>
  <c r="S37" i="35"/>
  <c r="Y36" i="35"/>
  <c r="X36" i="35"/>
  <c r="T36" i="35"/>
  <c r="S36" i="35"/>
  <c r="Y35" i="35"/>
  <c r="X35" i="35"/>
  <c r="T35" i="35"/>
  <c r="S35" i="35"/>
  <c r="Y34" i="35"/>
  <c r="X34" i="35"/>
  <c r="T34" i="35"/>
  <c r="S34" i="35"/>
  <c r="Y33" i="35"/>
  <c r="X33" i="35"/>
  <c r="T33" i="35"/>
  <c r="S33" i="35"/>
  <c r="Y32" i="35"/>
  <c r="X32" i="35"/>
  <c r="T32" i="35"/>
  <c r="S32" i="35"/>
  <c r="Y31" i="35"/>
  <c r="X31" i="35"/>
  <c r="T31" i="35"/>
  <c r="S31" i="35"/>
  <c r="Y30" i="35"/>
  <c r="X30" i="35"/>
  <c r="T30" i="35"/>
  <c r="S30" i="35"/>
  <c r="Y29" i="35"/>
  <c r="X29" i="35"/>
  <c r="T29" i="35"/>
  <c r="S29" i="35"/>
  <c r="Y28" i="35"/>
  <c r="X28" i="35"/>
  <c r="T28" i="35"/>
  <c r="S28" i="35"/>
  <c r="Y27" i="35"/>
  <c r="X27" i="35"/>
  <c r="T27" i="35"/>
  <c r="S27" i="35"/>
  <c r="Y26" i="35"/>
  <c r="X26" i="35"/>
  <c r="T26" i="35"/>
  <c r="S26" i="35"/>
  <c r="Y25" i="35"/>
  <c r="X25" i="35"/>
  <c r="T25" i="35"/>
  <c r="S25" i="35"/>
  <c r="Y24" i="35"/>
  <c r="X24" i="35"/>
  <c r="T24" i="35"/>
  <c r="S24" i="35"/>
  <c r="Y23" i="35"/>
  <c r="X23" i="35"/>
  <c r="T23" i="35"/>
  <c r="S23" i="35"/>
  <c r="Y22" i="35"/>
  <c r="X22" i="35"/>
  <c r="T22" i="35"/>
  <c r="S22" i="35"/>
  <c r="Y21" i="35"/>
  <c r="X21" i="35"/>
  <c r="T21" i="35"/>
  <c r="S21" i="35"/>
  <c r="Y20" i="35"/>
  <c r="X20" i="35"/>
  <c r="T20" i="35"/>
  <c r="S20" i="35"/>
  <c r="Y19" i="35"/>
  <c r="X19" i="35"/>
  <c r="T19" i="35"/>
  <c r="S19" i="35"/>
  <c r="Y18" i="35"/>
  <c r="X18" i="35"/>
  <c r="T18" i="35"/>
  <c r="S18" i="35"/>
  <c r="Y17" i="35"/>
  <c r="X17" i="35"/>
  <c r="T17" i="35"/>
  <c r="S17" i="35"/>
  <c r="Y16" i="35"/>
  <c r="X16" i="35"/>
  <c r="T16" i="35"/>
  <c r="S16" i="35"/>
  <c r="Y15" i="35"/>
  <c r="X15" i="35"/>
  <c r="T15" i="35"/>
  <c r="S15" i="35"/>
  <c r="Y14" i="35"/>
  <c r="X14" i="35"/>
  <c r="T14" i="35"/>
  <c r="S14" i="35"/>
  <c r="Y13" i="35"/>
  <c r="X13" i="35"/>
  <c r="T13" i="35"/>
  <c r="S13" i="35"/>
  <c r="Y12" i="35"/>
  <c r="X12" i="35"/>
  <c r="T12" i="35"/>
  <c r="S12" i="35"/>
  <c r="Y11" i="35"/>
  <c r="X11" i="35"/>
  <c r="T11" i="35"/>
  <c r="S11" i="35"/>
  <c r="Y10" i="35"/>
  <c r="X10" i="35"/>
  <c r="T10" i="35"/>
  <c r="S10" i="35"/>
  <c r="S49" i="35" l="1"/>
  <c r="W49" i="35"/>
  <c r="Y49" i="35" l="1"/>
  <c r="X49" i="35"/>
  <c r="F44" i="15"/>
  <c r="D12" i="13"/>
  <c r="F28" i="12" l="1"/>
  <c r="K22" i="16" l="1"/>
  <c r="K23" i="16"/>
  <c r="K24" i="16"/>
  <c r="K25" i="16"/>
  <c r="D21" i="16"/>
  <c r="B3" i="34" l="1"/>
  <c r="J53" i="12" l="1"/>
  <c r="J54" i="12"/>
  <c r="J55" i="12"/>
  <c r="J56" i="12"/>
  <c r="J57" i="12"/>
  <c r="F15" i="15"/>
  <c r="K15" i="15" s="1"/>
  <c r="E5" i="12" l="1"/>
  <c r="H43" i="15"/>
  <c r="I43" i="15"/>
  <c r="J43" i="15"/>
  <c r="B3" i="19"/>
  <c r="B3" i="16" s="1"/>
  <c r="B3" i="15" s="1"/>
  <c r="B3" i="14" s="1"/>
  <c r="B4" i="13" s="1"/>
  <c r="B3" i="12" s="1"/>
  <c r="J52" i="12"/>
  <c r="E47" i="15"/>
  <c r="F47" i="15" s="1"/>
  <c r="K47" i="15" s="1"/>
  <c r="D47" i="15"/>
  <c r="K46" i="15"/>
  <c r="K44" i="15"/>
  <c r="F39" i="15"/>
  <c r="F40" i="15"/>
  <c r="K40" i="15" s="1"/>
  <c r="F41" i="15"/>
  <c r="K41" i="15" s="1"/>
  <c r="F42" i="15"/>
  <c r="K42" i="15"/>
  <c r="F38" i="15"/>
  <c r="F36" i="15"/>
  <c r="K36" i="15" s="1"/>
  <c r="F27" i="15"/>
  <c r="K27" i="15" s="1"/>
  <c r="F28" i="15"/>
  <c r="K28" i="15" s="1"/>
  <c r="F29" i="15"/>
  <c r="K29" i="15" s="1"/>
  <c r="F30" i="15"/>
  <c r="K30" i="15" s="1"/>
  <c r="F31" i="15"/>
  <c r="K31" i="15" s="1"/>
  <c r="F32" i="15"/>
  <c r="K32" i="15" s="1"/>
  <c r="F33" i="15"/>
  <c r="K33" i="15" s="1"/>
  <c r="F34" i="15"/>
  <c r="K34" i="15" s="1"/>
  <c r="F26" i="15"/>
  <c r="F18" i="15"/>
  <c r="K18" i="15" s="1"/>
  <c r="F19" i="15"/>
  <c r="K19" i="15"/>
  <c r="F20" i="15"/>
  <c r="K20" i="15" s="1"/>
  <c r="F21" i="15"/>
  <c r="K21" i="15" s="1"/>
  <c r="F22" i="15"/>
  <c r="K22" i="15" s="1"/>
  <c r="F23" i="15"/>
  <c r="K23" i="15" s="1"/>
  <c r="F24" i="15"/>
  <c r="K24" i="15" s="1"/>
  <c r="F17" i="15"/>
  <c r="K17" i="15" s="1"/>
  <c r="F12" i="14"/>
  <c r="K12" i="14" s="1"/>
  <c r="F13" i="14"/>
  <c r="K13" i="14" s="1"/>
  <c r="J58" i="12"/>
  <c r="J44" i="12"/>
  <c r="J45" i="12"/>
  <c r="J46" i="12"/>
  <c r="J48" i="12"/>
  <c r="J49" i="12"/>
  <c r="J14" i="12"/>
  <c r="J15" i="12"/>
  <c r="J16" i="12"/>
  <c r="J17" i="12"/>
  <c r="J18" i="12"/>
  <c r="J19" i="12"/>
  <c r="J20" i="12"/>
  <c r="J21" i="12"/>
  <c r="J22" i="12"/>
  <c r="J23" i="12"/>
  <c r="J24" i="12"/>
  <c r="J25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E45" i="15"/>
  <c r="F45" i="15"/>
  <c r="G45" i="15"/>
  <c r="H45" i="15"/>
  <c r="K45" i="15" s="1"/>
  <c r="I45" i="15"/>
  <c r="J45" i="15"/>
  <c r="D45" i="15"/>
  <c r="D48" i="15" s="1"/>
  <c r="E43" i="15"/>
  <c r="G43" i="15"/>
  <c r="D43" i="15"/>
  <c r="E37" i="15"/>
  <c r="G37" i="15"/>
  <c r="H37" i="15"/>
  <c r="I37" i="15"/>
  <c r="J37" i="15"/>
  <c r="D37" i="15"/>
  <c r="E35" i="15"/>
  <c r="G35" i="15"/>
  <c r="H35" i="15"/>
  <c r="I35" i="15"/>
  <c r="J35" i="15"/>
  <c r="D35" i="15"/>
  <c r="E25" i="15"/>
  <c r="G25" i="15"/>
  <c r="H25" i="15"/>
  <c r="I25" i="15"/>
  <c r="J25" i="15"/>
  <c r="D25" i="15"/>
  <c r="E16" i="15"/>
  <c r="G16" i="15"/>
  <c r="H16" i="15"/>
  <c r="I16" i="15"/>
  <c r="J16" i="15"/>
  <c r="D16" i="15"/>
  <c r="F11" i="15"/>
  <c r="K11" i="15"/>
  <c r="F12" i="15"/>
  <c r="K12" i="15" s="1"/>
  <c r="F13" i="15"/>
  <c r="K13" i="15"/>
  <c r="F14" i="15"/>
  <c r="K14" i="15" s="1"/>
  <c r="F10" i="15"/>
  <c r="K10" i="15" s="1"/>
  <c r="H14" i="19"/>
  <c r="I23" i="19"/>
  <c r="J23" i="19"/>
  <c r="K23" i="19"/>
  <c r="H23" i="19"/>
  <c r="I14" i="19"/>
  <c r="J14" i="19"/>
  <c r="K14" i="19"/>
  <c r="F23" i="19"/>
  <c r="G23" i="19" s="1"/>
  <c r="G13" i="19"/>
  <c r="G15" i="19"/>
  <c r="L15" i="19" s="1"/>
  <c r="G16" i="19"/>
  <c r="L16" i="19" s="1"/>
  <c r="G17" i="19"/>
  <c r="L17" i="19" s="1"/>
  <c r="G18" i="19"/>
  <c r="L18" i="19" s="1"/>
  <c r="G19" i="19"/>
  <c r="L19" i="19" s="1"/>
  <c r="G20" i="19"/>
  <c r="G21" i="19"/>
  <c r="G22" i="19"/>
  <c r="L22" i="19" s="1"/>
  <c r="G24" i="19"/>
  <c r="L24" i="19" s="1"/>
  <c r="G25" i="19"/>
  <c r="G26" i="19"/>
  <c r="G28" i="19"/>
  <c r="L28" i="19" s="1"/>
  <c r="G29" i="19"/>
  <c r="L29" i="19" s="1"/>
  <c r="G31" i="19"/>
  <c r="G32" i="19"/>
  <c r="G33" i="19"/>
  <c r="L33" i="19" s="1"/>
  <c r="G34" i="19"/>
  <c r="L34" i="19" s="1"/>
  <c r="G36" i="19"/>
  <c r="G37" i="19"/>
  <c r="G38" i="19"/>
  <c r="L38" i="19" s="1"/>
  <c r="G39" i="19"/>
  <c r="L39" i="19" s="1"/>
  <c r="I17" i="14"/>
  <c r="G17" i="14"/>
  <c r="I11" i="16"/>
  <c r="G11" i="16"/>
  <c r="J11" i="19"/>
  <c r="H11" i="19"/>
  <c r="H41" i="19"/>
  <c r="H17" i="14"/>
  <c r="J17" i="14"/>
  <c r="D22" i="13"/>
  <c r="F11" i="19"/>
  <c r="I11" i="19"/>
  <c r="K11" i="19"/>
  <c r="E11" i="19"/>
  <c r="G12" i="19"/>
  <c r="L12" i="19"/>
  <c r="L11" i="19" s="1"/>
  <c r="E11" i="16"/>
  <c r="H11" i="16"/>
  <c r="J11" i="16"/>
  <c r="D11" i="16"/>
  <c r="F11" i="14"/>
  <c r="K11" i="14" s="1"/>
  <c r="K20" i="13"/>
  <c r="F19" i="13"/>
  <c r="K19" i="13"/>
  <c r="F18" i="13"/>
  <c r="K18" i="13" s="1"/>
  <c r="F17" i="13"/>
  <c r="K17" i="13"/>
  <c r="F16" i="13"/>
  <c r="K16" i="13" s="1"/>
  <c r="F15" i="13"/>
  <c r="K15" i="13"/>
  <c r="F14" i="13"/>
  <c r="K14" i="13" s="1"/>
  <c r="F13" i="13"/>
  <c r="K13" i="13"/>
  <c r="J11" i="12"/>
  <c r="G11" i="19"/>
  <c r="K12" i="16"/>
  <c r="F29" i="16"/>
  <c r="F28" i="16"/>
  <c r="F27" i="16"/>
  <c r="F25" i="16"/>
  <c r="F24" i="16"/>
  <c r="F23" i="16"/>
  <c r="F22" i="16"/>
  <c r="F20" i="16"/>
  <c r="F19" i="16"/>
  <c r="F18" i="16"/>
  <c r="F17" i="16"/>
  <c r="F16" i="16"/>
  <c r="K16" i="16" s="1"/>
  <c r="F15" i="16"/>
  <c r="F14" i="16"/>
  <c r="F13" i="16"/>
  <c r="K13" i="16" s="1"/>
  <c r="E32" i="16"/>
  <c r="J68" i="15"/>
  <c r="H68" i="15"/>
  <c r="E68" i="15"/>
  <c r="D68" i="15"/>
  <c r="E17" i="14"/>
  <c r="E35" i="19"/>
  <c r="G35" i="19"/>
  <c r="E30" i="19"/>
  <c r="G30" i="19"/>
  <c r="L30" i="19" s="1"/>
  <c r="E27" i="19"/>
  <c r="G27" i="19"/>
  <c r="E23" i="19"/>
  <c r="E41" i="19" s="1"/>
  <c r="L37" i="19"/>
  <c r="L36" i="19"/>
  <c r="L32" i="19"/>
  <c r="L31" i="19"/>
  <c r="L26" i="19"/>
  <c r="L25" i="19"/>
  <c r="L21" i="19"/>
  <c r="L20" i="19"/>
  <c r="F14" i="19"/>
  <c r="E14" i="19"/>
  <c r="L13" i="19"/>
  <c r="F45" i="16"/>
  <c r="K45" i="16" s="1"/>
  <c r="F44" i="16"/>
  <c r="K44" i="16"/>
  <c r="F43" i="16"/>
  <c r="K43" i="16" s="1"/>
  <c r="F42" i="16"/>
  <c r="K42" i="16"/>
  <c r="J41" i="16"/>
  <c r="H41" i="16"/>
  <c r="E41" i="16"/>
  <c r="D41" i="16"/>
  <c r="F41" i="16" s="1"/>
  <c r="K41" i="16" s="1"/>
  <c r="F39" i="16"/>
  <c r="K39" i="16" s="1"/>
  <c r="F38" i="16"/>
  <c r="K38" i="16"/>
  <c r="F37" i="16"/>
  <c r="K37" i="16" s="1"/>
  <c r="F36" i="16"/>
  <c r="K36" i="16"/>
  <c r="F35" i="16"/>
  <c r="K35" i="16" s="1"/>
  <c r="F34" i="16"/>
  <c r="K34" i="16"/>
  <c r="F33" i="16"/>
  <c r="K33" i="16" s="1"/>
  <c r="F32" i="16"/>
  <c r="K32" i="16"/>
  <c r="F31" i="16"/>
  <c r="K31" i="16" s="1"/>
  <c r="J30" i="16"/>
  <c r="H30" i="16"/>
  <c r="E30" i="16"/>
  <c r="D30" i="16"/>
  <c r="K28" i="16"/>
  <c r="K27" i="16"/>
  <c r="K19" i="16"/>
  <c r="K18" i="16"/>
  <c r="K17" i="16"/>
  <c r="K14" i="16"/>
  <c r="F15" i="14"/>
  <c r="K15" i="14"/>
  <c r="D17" i="14"/>
  <c r="D20" i="14" s="1"/>
  <c r="J36" i="12"/>
  <c r="G36" i="12"/>
  <c r="G59" i="12" s="1"/>
  <c r="J13" i="12"/>
  <c r="J12" i="12"/>
  <c r="G13" i="12"/>
  <c r="G12" i="12"/>
  <c r="G11" i="12"/>
  <c r="D47" i="16"/>
  <c r="L35" i="19"/>
  <c r="H28" i="12"/>
  <c r="I28" i="12"/>
  <c r="K15" i="16"/>
  <c r="L27" i="19"/>
  <c r="E28" i="12"/>
  <c r="E148" i="3"/>
  <c r="E120" i="3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217" i="3"/>
  <c r="E215" i="3"/>
  <c r="E161" i="3"/>
  <c r="E212" i="3"/>
  <c r="E162" i="3"/>
  <c r="E213" i="3"/>
  <c r="E214" i="3"/>
  <c r="E207" i="3"/>
  <c r="E208" i="3"/>
  <c r="E156" i="3"/>
  <c r="E199" i="3"/>
  <c r="E201" i="3"/>
  <c r="E202" i="3"/>
  <c r="E153" i="3"/>
  <c r="E190" i="3"/>
  <c r="E191" i="3"/>
  <c r="E142" i="3"/>
  <c r="E143" i="3"/>
  <c r="E195" i="3"/>
  <c r="E146" i="3"/>
  <c r="E193" i="3"/>
  <c r="E164" i="3"/>
  <c r="E203" i="3"/>
  <c r="E179" i="3"/>
  <c r="E130" i="3"/>
  <c r="E133" i="3"/>
  <c r="E184" i="3"/>
  <c r="E135" i="3"/>
  <c r="E186" i="3"/>
  <c r="E178" i="3"/>
  <c r="E122" i="3"/>
  <c r="E123" i="3"/>
  <c r="E124" i="3"/>
  <c r="E125" i="3"/>
  <c r="E176" i="3"/>
  <c r="E105" i="3"/>
  <c r="E53" i="3"/>
  <c r="E95" i="3"/>
  <c r="E43" i="3"/>
  <c r="E76" i="3"/>
  <c r="E24" i="3"/>
  <c r="E93" i="3"/>
  <c r="E34" i="3"/>
  <c r="E66" i="3"/>
  <c r="E14" i="3"/>
  <c r="E151" i="3"/>
  <c r="E175" i="3"/>
  <c r="E173" i="3"/>
  <c r="E126" i="3"/>
  <c r="E134" i="3"/>
  <c r="E163" i="3"/>
  <c r="E180" i="3"/>
  <c r="E140" i="3"/>
  <c r="E192" i="3"/>
  <c r="E157" i="3"/>
  <c r="E196" i="3"/>
  <c r="E131" i="3"/>
  <c r="E189" i="3"/>
  <c r="E136" i="3"/>
  <c r="E129" i="3"/>
  <c r="E149" i="3"/>
  <c r="E165" i="3"/>
  <c r="E128" i="3"/>
  <c r="E141" i="3"/>
  <c r="E152" i="3"/>
  <c r="E158" i="3"/>
  <c r="E77" i="3"/>
  <c r="E170" i="3"/>
  <c r="E25" i="3"/>
  <c r="E211" i="3"/>
  <c r="E200" i="3"/>
  <c r="E198" i="3"/>
  <c r="E100" i="3"/>
  <c r="E99" i="3"/>
  <c r="E197" i="3"/>
  <c r="E174" i="3"/>
  <c r="E48" i="3"/>
  <c r="E160" i="3"/>
  <c r="E210" i="3"/>
  <c r="E47" i="3"/>
  <c r="E159" i="3"/>
  <c r="E209" i="3"/>
  <c r="E56" i="3"/>
  <c r="H48" i="15" l="1"/>
  <c r="F35" i="15"/>
  <c r="K35" i="15" s="1"/>
  <c r="F25" i="15"/>
  <c r="K25" i="15" s="1"/>
  <c r="F41" i="19"/>
  <c r="K11" i="16"/>
  <c r="E194" i="3"/>
  <c r="E144" i="3"/>
  <c r="F43" i="15"/>
  <c r="K43" i="15" s="1"/>
  <c r="K38" i="15"/>
  <c r="E183" i="3"/>
  <c r="E185" i="3"/>
  <c r="E182" i="3"/>
  <c r="E132" i="3"/>
  <c r="E150" i="3"/>
  <c r="E147" i="3"/>
  <c r="E48" i="15"/>
  <c r="E139" i="3"/>
  <c r="J41" i="19"/>
  <c r="E121" i="3"/>
  <c r="E86" i="3"/>
  <c r="E127" i="3"/>
  <c r="E145" i="3"/>
  <c r="G14" i="19"/>
  <c r="G41" i="19" s="1"/>
  <c r="F11" i="16"/>
  <c r="K39" i="15"/>
  <c r="K68" i="15" s="1"/>
  <c r="F68" i="15"/>
  <c r="E216" i="3"/>
  <c r="E167" i="3"/>
  <c r="E41" i="3"/>
  <c r="E172" i="3"/>
  <c r="E166" i="3"/>
  <c r="F30" i="16"/>
  <c r="K30" i="16" s="1"/>
  <c r="K41" i="19"/>
  <c r="K26" i="15"/>
  <c r="J28" i="12"/>
  <c r="L23" i="19"/>
  <c r="G48" i="15"/>
  <c r="J48" i="15"/>
  <c r="J59" i="12"/>
  <c r="G28" i="12"/>
  <c r="K17" i="14"/>
  <c r="F17" i="14"/>
  <c r="F37" i="15"/>
  <c r="K37" i="15" s="1"/>
  <c r="I48" i="15"/>
  <c r="F16" i="15"/>
  <c r="K16" i="15" s="1"/>
  <c r="I41" i="19"/>
  <c r="L14" i="19"/>
  <c r="I12" i="13" l="1"/>
  <c r="I22" i="13" s="1"/>
  <c r="I26" i="16"/>
  <c r="I21" i="16" s="1"/>
  <c r="I47" i="16" s="1"/>
  <c r="G12" i="13"/>
  <c r="G22" i="13" s="1"/>
  <c r="G26" i="16"/>
  <c r="G21" i="16" s="1"/>
  <c r="G47" i="16" s="1"/>
  <c r="H12" i="13"/>
  <c r="H22" i="13" s="1"/>
  <c r="H20" i="14" s="1"/>
  <c r="H26" i="16"/>
  <c r="H21" i="16" s="1"/>
  <c r="H47" i="16" s="1"/>
  <c r="J12" i="13"/>
  <c r="J22" i="13" s="1"/>
  <c r="J20" i="14" s="1"/>
  <c r="J26" i="16"/>
  <c r="J21" i="16" s="1"/>
  <c r="J47" i="16" s="1"/>
  <c r="F48" i="15"/>
  <c r="F12" i="13" s="1"/>
  <c r="F22" i="13" s="1"/>
  <c r="F20" i="14" s="1"/>
  <c r="E12" i="13"/>
  <c r="E22" i="13" s="1"/>
  <c r="E20" i="14" s="1"/>
  <c r="E26" i="16"/>
  <c r="L41" i="19"/>
  <c r="E94" i="3"/>
  <c r="E109" i="3"/>
  <c r="E119" i="3"/>
  <c r="E118" i="3"/>
  <c r="E187" i="3"/>
  <c r="E188" i="3"/>
  <c r="E42" i="3"/>
  <c r="E57" i="3"/>
  <c r="E108" i="3"/>
  <c r="E171" i="3"/>
  <c r="K48" i="15"/>
  <c r="K12" i="13" s="1"/>
  <c r="K22" i="13" s="1"/>
  <c r="K20" i="14" s="1"/>
  <c r="E154" i="3"/>
  <c r="E155" i="3"/>
  <c r="E177" i="3"/>
  <c r="E181" i="3"/>
  <c r="E138" i="3"/>
  <c r="E137" i="3"/>
  <c r="E206" i="3"/>
  <c r="E21" i="16" l="1"/>
  <c r="F26" i="16"/>
  <c r="K26" i="16" s="1"/>
  <c r="E169" i="3"/>
  <c r="E168" i="3"/>
  <c r="E205" i="3"/>
  <c r="E204" i="3"/>
  <c r="F21" i="16" l="1"/>
  <c r="E47" i="16"/>
  <c r="K21" i="16" l="1"/>
  <c r="K47" i="16" s="1"/>
  <c r="F47" i="16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2.xml><?xml version="1.0" encoding="utf-8"?>
<comments xmlns="http://schemas.openxmlformats.org/spreadsheetml/2006/main">
  <authors>
    <author>DGCG</author>
  </authors>
  <commentList>
    <comment ref="H60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4.xml><?xml version="1.0" encoding="utf-8"?>
<comments xmlns="http://schemas.openxmlformats.org/spreadsheetml/2006/main">
  <authors>
    <author>DGCG</author>
  </authors>
  <commentList>
    <comment ref="K8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5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6.xml><?xml version="1.0" encoding="utf-8"?>
<comments xmlns="http://schemas.openxmlformats.org/spreadsheetml/2006/main">
  <authors>
    <author>DGCG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7.xml><?xml version="1.0" encoding="utf-8"?>
<comments xmlns="http://schemas.openxmlformats.org/spreadsheetml/2006/main">
  <authors>
    <author>DGCG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<sst xmlns="http://schemas.openxmlformats.org/spreadsheetml/2006/main" count="1114" uniqueCount="413">
  <si>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</si>
  <si>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</si>
  <si>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</si>
  <si>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</si>
  <si>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</si>
  <si>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</si>
  <si>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</si>
  <si>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</si>
  <si>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</si>
  <si>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</si>
  <si>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</si>
  <si>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</si>
  <si>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</si>
  <si>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</si>
  <si>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</si>
  <si>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</si>
  <si>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</si>
  <si>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</si>
  <si>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</si>
  <si>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</si>
  <si>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</si>
  <si>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</si>
  <si>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</si>
  <si>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</si>
  <si>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</si>
  <si>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</si>
  <si>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</si>
  <si>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</si>
  <si>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</si>
  <si>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</si>
  <si>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</si>
  <si>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</si>
  <si>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</si>
  <si>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</si>
  <si>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</si>
  <si>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</si>
  <si>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</si>
  <si>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</si>
  <si>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</si>
  <si>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</si>
  <si>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</si>
  <si>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</si>
  <si>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</si>
  <si>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</si>
  <si>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</si>
  <si>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</si>
  <si>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</si>
  <si>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</si>
  <si>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</si>
  <si>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</si>
  <si>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</si>
  <si>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</si>
  <si>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</si>
  <si>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</si>
  <si>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</si>
  <si>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</si>
  <si>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</si>
  <si>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</si>
  <si>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</si>
  <si>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</si>
  <si>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</si>
  <si>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</si>
  <si>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</si>
  <si>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</si>
  <si>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</si>
  <si>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</si>
  <si>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</si>
  <si>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</si>
  <si>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</si>
  <si>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</si>
  <si>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</si>
  <si>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</si>
  <si>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</si>
  <si>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</si>
  <si>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Bajo protesta de decir verdad declaramos que los Estados Financieros y sus Notas son razonablemente correctos y responsabilidad del emisor</t>
  </si>
  <si>
    <t>Nombre de quien autoriza</t>
  </si>
  <si>
    <t>Cargo de quien autoriza</t>
  </si>
  <si>
    <t>Cargo de quien elabora</t>
  </si>
  <si>
    <t>Nombre de quien elabora</t>
  </si>
  <si>
    <t>Impuestos</t>
  </si>
  <si>
    <t>Contribuciones de Mejoras</t>
  </si>
  <si>
    <t>Derechos</t>
  </si>
  <si>
    <t>Participaciones y Aportaciones</t>
  </si>
  <si>
    <t>Cuotas y Aportaciones de Seguridad Social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</si>
  <si>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</si>
  <si>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</si>
  <si>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</si>
  <si>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</si>
  <si>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</si>
  <si>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</si>
  <si>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</si>
  <si>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</si>
  <si>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</si>
  <si>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</si>
  <si>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</si>
  <si>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</si>
  <si>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</si>
  <si>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Productos</t>
  </si>
  <si>
    <t>Corriente</t>
  </si>
  <si>
    <t>Capital</t>
  </si>
  <si>
    <t>Aprovechamientos</t>
  </si>
  <si>
    <t>Ingresos por Ventas de Bienes y Servicios</t>
  </si>
  <si>
    <t>Transferencias, Asignaciones, Subsidios y Otras Ayudas</t>
  </si>
  <si>
    <t>Ingresos Derivados de Financiamientos</t>
  </si>
  <si>
    <t>Total</t>
  </si>
  <si>
    <t>Estado Analítico de Ingresos
Por Fuente de Financiamiento</t>
  </si>
  <si>
    <t>¹ Los ingresos excedentes se presentan para efectos de cumplimiento de la Ley General de Contabilidad Gubernamental y el importe reflejado debe ser siempre mayor a cero</t>
  </si>
  <si>
    <t>(6 = 5 - 1 )</t>
  </si>
  <si>
    <t>Egresos</t>
  </si>
  <si>
    <t>Subejercicio</t>
  </si>
  <si>
    <t>Aprobado</t>
  </si>
  <si>
    <t>Ampliaciones/ (Reducciones)</t>
  </si>
  <si>
    <t>Pagado</t>
  </si>
  <si>
    <t>3 = (1 + 2 )</t>
  </si>
  <si>
    <t>Total del Gasto</t>
  </si>
  <si>
    <t xml:space="preserve">Egresos </t>
  </si>
  <si>
    <t>Gasto Corriente</t>
  </si>
  <si>
    <t>Gasto de Capital</t>
  </si>
  <si>
    <t>Amortización de la Deuda y Disminución de Pasivos</t>
  </si>
  <si>
    <t>Otros Servicios Generales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</si>
  <si>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</si>
  <si>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</si>
  <si>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</si>
  <si>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</si>
  <si>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</si>
  <si>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</si>
  <si>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</si>
  <si>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</si>
  <si>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</si>
  <si>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</si>
  <si>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</si>
  <si>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</si>
  <si>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</si>
  <si>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</si>
  <si>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</si>
  <si>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</si>
  <si>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</si>
  <si>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</si>
  <si>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</si>
  <si>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</si>
  <si>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</si>
  <si>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</si>
  <si>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</si>
  <si>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</si>
  <si>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</si>
  <si>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</si>
  <si>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</si>
  <si>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</si>
  <si>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</si>
  <si>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</si>
  <si>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</si>
  <si>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</si>
  <si>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</si>
  <si>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</si>
  <si>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</si>
  <si>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</si>
  <si>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</si>
  <si>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</si>
  <si>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</si>
  <si>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</si>
  <si>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</si>
  <si>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</si>
  <si>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</si>
  <si>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</si>
  <si>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</si>
  <si>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</si>
  <si>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</si>
  <si>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</si>
  <si>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</si>
  <si>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</si>
  <si>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</si>
  <si>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</si>
  <si>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</si>
  <si>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</si>
  <si>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</si>
  <si>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</si>
  <si>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</si>
  <si>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</si>
  <si>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</si>
  <si>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</si>
  <si>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</si>
  <si>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Ingresos excedentes¹</t>
  </si>
  <si>
    <t xml:space="preserve">Ente Público:      </t>
  </si>
  <si>
    <t>Comprometido</t>
  </si>
  <si>
    <t>Ejercido</t>
  </si>
  <si>
    <t>ESTADO ANALÍTICO DE INGRESOS</t>
  </si>
  <si>
    <t>ESTADO ANALÍTICO DEL EJERCICIO DEL PRESUPUESTO DE EGRESOS</t>
  </si>
  <si>
    <t>CLASIFICACIÓN ADMINISTRATIVA</t>
  </si>
  <si>
    <t>CLASIFICACIÓN ECONÓMICA (POR TIPO DE GASTO)</t>
  </si>
  <si>
    <t>CLASIFICACIÓN POR OBJETO DEL GASTO (CAPÍTULO Y CONCEPTO)</t>
  </si>
  <si>
    <t>CLASIFICACIÓN FUNCIONAL (FINALIDAD Y FUNCIÓN)</t>
  </si>
  <si>
    <t>GASTO POR CATEGORIA PROGRAMÁTICA</t>
  </si>
  <si>
    <t>UR</t>
  </si>
  <si>
    <t>PROGRAMAS Y PROYECTOS DE INVERSIÓN</t>
  </si>
  <si>
    <t>Tipo de Programas y Proyectos</t>
  </si>
  <si>
    <t>Programa o Proyecto</t>
  </si>
  <si>
    <t>Denominación</t>
  </si>
  <si>
    <t>POR FUENTE DE FINANCIAMIENTO Y FUENTE DE FINANCIAMIENTO/RUBRO</t>
  </si>
  <si>
    <t>6 = ( 3 - 5 )</t>
  </si>
  <si>
    <t>PROGRAMA DE GOBIERNO</t>
  </si>
  <si>
    <t>CATEGORÍA PROGRAMÁTICA</t>
  </si>
  <si>
    <t>INDICADORES</t>
  </si>
  <si>
    <t>METAS</t>
  </si>
  <si>
    <t>PRESUPUESTO (PESOS)</t>
  </si>
  <si>
    <t>Eje</t>
  </si>
  <si>
    <t>Estrategia Transversal</t>
  </si>
  <si>
    <t>F</t>
  </si>
  <si>
    <t>FN</t>
  </si>
  <si>
    <t>SF</t>
  </si>
  <si>
    <t>PP</t>
  </si>
  <si>
    <t xml:space="preserve">Denominación del Indicador </t>
  </si>
  <si>
    <t>Nivel</t>
  </si>
  <si>
    <t>Tipo</t>
  </si>
  <si>
    <t>Dimensión a Medir</t>
  </si>
  <si>
    <t>Frecuencia de Medición</t>
  </si>
  <si>
    <t>Unidad de Medida</t>
  </si>
  <si>
    <t>Fórmula</t>
  </si>
  <si>
    <t>Programada</t>
  </si>
  <si>
    <t>Modificada</t>
  </si>
  <si>
    <t>Alcanzada</t>
  </si>
  <si>
    <t>Porcentaje de Cumplimiento</t>
  </si>
  <si>
    <t>Porcentaje de Presupuesto</t>
  </si>
  <si>
    <t>Alc. / Prog.</t>
  </si>
  <si>
    <t>Alc. / Modif.</t>
  </si>
  <si>
    <t>Dev. / Aprob.</t>
  </si>
  <si>
    <t>Dev. / Modif.</t>
  </si>
  <si>
    <t>INDICADORES PARA RESULTADOS</t>
  </si>
  <si>
    <t>% Avance Financiero</t>
  </si>
  <si>
    <t>Devengado/ Aprobado</t>
  </si>
  <si>
    <t>Devengado/ Modificado</t>
  </si>
  <si>
    <t>5/1</t>
  </si>
  <si>
    <t>5/3</t>
  </si>
  <si>
    <t>No Comprendidos en las fracciones de la Ley de Ingresos causadas en</t>
  </si>
  <si>
    <t>ejercicios fiscales anteriores pendiente de liquidación o pago</t>
  </si>
  <si>
    <t>NOMBRE DE LA ENTIDAD</t>
  </si>
  <si>
    <t>CONVENIOS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</si>
  <si>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</si>
  <si>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</si>
  <si>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</si>
  <si>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</si>
  <si>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</si>
  <si>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</si>
  <si>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SERVICIOS PERSONALES</t>
  </si>
  <si>
    <t>MATERIALES DE ADMINISTRACIÓN, EMISIÓN DE DOCUMENTO</t>
  </si>
  <si>
    <t>ALIMENTOS Y UTENSILIOS</t>
  </si>
  <si>
    <t>MATERIALES Y ARTÍCULOS DE CONSTRUCCIÓN Y REPARACIÓ</t>
  </si>
  <si>
    <t>PRODUCTOS QUÍMICOS, FARMACEÚTICOS Y DE LABORATORIO</t>
  </si>
  <si>
    <t>COMBUSTIBLES, LUBRICANTES Y ADITIVOS</t>
  </si>
  <si>
    <t>VESTURIO, BLANCOS Y PRENDAS E PROTECCIÓN Y ARTÍCUL</t>
  </si>
  <si>
    <t>HERRAMIENTAS, REFACCIONES Y ACCESORIOS MENORES</t>
  </si>
  <si>
    <t>MATERIALES Y SUMINISTROS</t>
  </si>
  <si>
    <t>SERVICIOS BÁSICOS</t>
  </si>
  <si>
    <t>SERVICIOS DE ARRENDAMIENTO</t>
  </si>
  <si>
    <t>SERVICIOS, PROFESIONALES, CIENTÍFICOS, TÉCNICOS Y</t>
  </si>
  <si>
    <t>SERVICIOS FINANCIEROS, BANCARIOS Y COMERCIALES</t>
  </si>
  <si>
    <t>SERVICIOS DE INSTALACIÓN, REPARACIÓN, MANTENIMIENT</t>
  </si>
  <si>
    <t>SERVICIOS DE COMUNICACIÓN SOCIAL Y PUBLICIDAD</t>
  </si>
  <si>
    <t>SERVICIOS DE TRASLADO Y VIÁTICOS</t>
  </si>
  <si>
    <t>SERVICIOS OFICIALES</t>
  </si>
  <si>
    <t>OTROS SERVICIOS GENERALES</t>
  </si>
  <si>
    <t>SERVICIOS GENERALES</t>
  </si>
  <si>
    <t>AYUDAS SOCIALES</t>
  </si>
  <si>
    <t>TRANSFERENCIAS, ASIGNACIONES, SUBSIDIOS Y OTRAS AY</t>
  </si>
  <si>
    <t>MOBILIARIO Y EQUIPO DE ADMINISTRACIÓN</t>
  </si>
  <si>
    <t>MOBILIARIO Y EQUIPO EDUCACIONAL Y RECREATIVO</t>
  </si>
  <si>
    <t>EQUIPO E INSTRUMENTAL MÉDICO Y DE LABORATORIO</t>
  </si>
  <si>
    <t>MAQUINARIA, OTROS EQUIPOS Y HERRAMIENTAS</t>
  </si>
  <si>
    <t>ACTIVOS INTANGIBLES</t>
  </si>
  <si>
    <t>BIENES MUEBLES, INMUEBLES E INTANGIBLES</t>
  </si>
  <si>
    <t>OBRA PÚBLICA EN BIENES PROPIOS</t>
  </si>
  <si>
    <t>INVERSIÓN PÚBLICA</t>
  </si>
  <si>
    <t>PROVISIONES PARA CONTINGENCIAS Y OTRAS EROGACIONES</t>
  </si>
  <si>
    <t>INVERSIONES FINANCIERAS Y OTRAS PROVISIONES</t>
  </si>
  <si>
    <t>MATERIAS PRIMAS Y MATERIALES DE PRODUCCIÓN Y COMER</t>
  </si>
  <si>
    <t>Entidades Paraestatales</t>
  </si>
  <si>
    <t>INGRESOS PROPIOS</t>
  </si>
  <si>
    <t>PRODUCTOS</t>
  </si>
  <si>
    <t>PRODUCTOS DE TIPO CORRIENTE</t>
  </si>
  <si>
    <t>APROVECHAMIENTOS</t>
  </si>
  <si>
    <t>APROVECHAMIENTOS  TIPO CORRIENTE</t>
  </si>
  <si>
    <t>APROVECHAMIENTOS NO COMPRENDIDOS EN</t>
  </si>
  <si>
    <t>ING. POR VENTAS DE BIENES Y SERV</t>
  </si>
  <si>
    <t>ING. VTAS BIENES Y SERV. ORG.DESCENTR</t>
  </si>
  <si>
    <t>RECURSOS FEDERALES</t>
  </si>
  <si>
    <t>PARTICIPACIONES Y APORTACIONES</t>
  </si>
  <si>
    <t>RECURSOS ESTATALES</t>
  </si>
  <si>
    <t>TRANS., ASIGNACIONES, SUBSIDIOS Y</t>
  </si>
  <si>
    <t>TRANS. INTERNAS Y ASIGN A SECTOR PUB.</t>
  </si>
  <si>
    <t>OTROS RECURSOS</t>
  </si>
  <si>
    <t>INSTITUTO TECNOLOGICO SUPERIOR DE SALVATIERRA</t>
  </si>
  <si>
    <t>Ampliación del servicio de voz y datos en las instalaciones del Itess</t>
  </si>
  <si>
    <t>Q0289</t>
  </si>
  <si>
    <t>Infraestructura del Instituto Tecnológico de Salvatierra</t>
  </si>
  <si>
    <t>GUANAJUATO EDUCADO</t>
  </si>
  <si>
    <t>IMPULSO A LA EDUCACION  PARA LA VIDA</t>
  </si>
  <si>
    <t>02</t>
  </si>
  <si>
    <t>05</t>
  </si>
  <si>
    <t>03</t>
  </si>
  <si>
    <t>G1072.0401</t>
  </si>
  <si>
    <t>Porcentaje de usuarios satisfechos con el servicio proporcionado por el área de servicios y suministros.</t>
  </si>
  <si>
    <t>NA</t>
  </si>
  <si>
    <t>GESTIÓN</t>
  </si>
  <si>
    <t>EFICIENCIA</t>
  </si>
  <si>
    <t>ANUAL</t>
  </si>
  <si>
    <t>PORCENTAJE</t>
  </si>
  <si>
    <t>SATISFACCIÓN DE SERVICIOS/SERVICIOS PRESTADOS</t>
  </si>
  <si>
    <t>Solicitudes de ajustes presupuestales efectuadas.</t>
  </si>
  <si>
    <t>SOLICITUDES</t>
  </si>
  <si>
    <t>SUMATORIA DE SOLICITUDES</t>
  </si>
  <si>
    <t>Presupuesto ejercido respecto al modificado.</t>
  </si>
  <si>
    <t>PRESUPUESTO</t>
  </si>
  <si>
    <t>PORCENTAJE DE PRESUPUESTO EJERCUIDO SOBRE MODIFICADO</t>
  </si>
  <si>
    <t>G1131.0301</t>
  </si>
  <si>
    <t>Estrategias implementadas para la mejora institucional.</t>
  </si>
  <si>
    <t>ESTRATEGIAS</t>
  </si>
  <si>
    <t>SUMATORIA DE ESTRATAEGIAS</t>
  </si>
  <si>
    <t>Porcentaje de metas alineadas a los programas estatales y federales</t>
  </si>
  <si>
    <t>PROGRAMAS</t>
  </si>
  <si>
    <t>SUMATORIA DE PROCESOS</t>
  </si>
  <si>
    <t>G2059</t>
  </si>
  <si>
    <t>Porcentaje de avances en metas y entregables capturados en tiempo y forma en el sistema de evaluación al desempeño –SED.</t>
  </si>
  <si>
    <t>PORCENTAJE DE AVANCE DE METAS</t>
  </si>
  <si>
    <t>Reporte sobre las principales estrategias implementadas en el instituto para el cumplimiento de metas.</t>
  </si>
  <si>
    <t>REPORTES</t>
  </si>
  <si>
    <t>SUMATORIA DE REPORTES</t>
  </si>
  <si>
    <t xml:space="preserve">Porcentaje de avance global de los indicadores que son responsabilidad de la institución. </t>
  </si>
  <si>
    <t>PORCENTAJE DE AVANCE EN INDICADORES</t>
  </si>
  <si>
    <t>P0728</t>
  </si>
  <si>
    <t>Especialidades ofertadas con reconocimiento del Tecnológico Nacional de México</t>
  </si>
  <si>
    <t>c1. Servicios de vinculación con el entorno fortalecidos (servicio social, estadías, seguimiento a egresados) (ii.2.4).</t>
  </si>
  <si>
    <t>ESTRATÉGICO</t>
  </si>
  <si>
    <t>EXPEDIENTE</t>
  </si>
  <si>
    <t>SUMATORIA DE EXPEDIENTES</t>
  </si>
  <si>
    <t>P0729</t>
  </si>
  <si>
    <t>Licenciaturas ofertadas con reconocimiento del Tecnológico Nacional de México</t>
  </si>
  <si>
    <t>C1. Servicios educativos ofertados.</t>
  </si>
  <si>
    <t>Asignaturas ofertadas en línea .</t>
  </si>
  <si>
    <t>P0730</t>
  </si>
  <si>
    <t>Evaluación técnica de atención a los estudiantes (académicos, riesgo de reprobación, deserción y reprobación) realizada</t>
  </si>
  <si>
    <t> c4. Apoyo académico y/o psicosocial a alumnos en riesgo de deserción o reprobación otorgados (ii.1.6).</t>
  </si>
  <si>
    <t xml:space="preserve">  
Estudiantes atendidos con tutorías </t>
  </si>
  <si>
    <t>INFORME</t>
  </si>
  <si>
    <t>SUMATORIA DE INFORMES</t>
  </si>
  <si>
    <t>P0731.0401</t>
  </si>
  <si>
    <t xml:space="preserve">  
Directivos que reciben capacitación, actualización y profesionalización para mejorar el servicio educativo del Itess </t>
  </si>
  <si>
    <t>C3. Los cuerpos académicos y directivos de las instituciones públicas de educación media superior y superior son capacitados, actualizados y profesionalizados.</t>
  </si>
  <si>
    <t>SUMATORIA DE DIAGNÓSTICO</t>
  </si>
  <si>
    <t>Personal de apoyo que recibe capacitación, actualización y profesionalización para mejorar el servicio educativo del Itess</t>
  </si>
  <si>
    <t>P2747.0201</t>
  </si>
  <si>
    <t xml:space="preserve">Académicos que se capacitan, actualizan y profesionalizan para mejorar la atención que se brinda en el Itess </t>
  </si>
  <si>
    <t>DIAGNÓSTICO</t>
  </si>
  <si>
    <t>P0732</t>
  </si>
  <si>
    <t>Estudiantes certificados en competencias ocupacionales.</t>
  </si>
  <si>
    <t>C3. Programas de formación dual escuela-empresa y certificación de competencias laborales ofertados (ii.2.6).</t>
  </si>
  <si>
    <t>P0733</t>
  </si>
  <si>
    <t>Actividades, cursos o eventos de fortalecimiento a la formación integral de los estudiantes de educación superior, eventos: artísticos, cívicos, culturales y deportivos. I30</t>
  </si>
  <si>
    <t>C4. Cursos, actividades y talleres para el desarrollo complementario de los alumnos impartidos.</t>
  </si>
  <si>
    <t>PROGRAMA</t>
  </si>
  <si>
    <t>SUMATORIA DE CURSOS</t>
  </si>
  <si>
    <t xml:space="preserve">  
Estudiantes atendidos con cursos o eventos de fortalecimiento a la formación integral </t>
  </si>
  <si>
    <t>ACTIVIDADES</t>
  </si>
  <si>
    <t>SUMATORIA DE ACTIVIDADES</t>
  </si>
  <si>
    <t>P0734</t>
  </si>
  <si>
    <t>Dictamen favorable de los Comités Interinstitucionales para la Evaluación de la Educación Superior en el programa de Ingeniería Industrial.</t>
  </si>
  <si>
    <t> C2. Programas, procesos y/o planteles de instituciones de educación media superior y superior, certificados.</t>
  </si>
  <si>
    <t>Dictamen favorable de los Comités Interinstitucionales para la Evaluación de la Educación Superior en el programa de Ingeniería en Gestión Empresarial.</t>
  </si>
  <si>
    <t>P0735</t>
  </si>
  <si>
    <t xml:space="preserve">Certificación del proceso educativo en la norma ISO 9001: 2015 </t>
  </si>
  <si>
    <t xml:space="preserve">  
Certificación del proceso educativo en la norma ISO 14001: 2015</t>
  </si>
  <si>
    <t>P0736</t>
  </si>
  <si>
    <t>Proyectos pre incubados con una metodología reconocida por la Secretaría de Economía.</t>
  </si>
  <si>
    <t>C2. Programa de aprendizaje para el liderazgo y emprendedurismo ofertado (ii.2.5</t>
  </si>
  <si>
    <t>P0737</t>
  </si>
  <si>
    <t xml:space="preserve">Mantenimiento de unidades académicas y laboratorios realizado. </t>
  </si>
  <si>
    <t>C2. Infraestructura educativa consolidada (ii.1.2).</t>
  </si>
  <si>
    <t>MANTENIMIENTO</t>
  </si>
  <si>
    <t>SUMATORIA DE MANTENIMIENTO</t>
  </si>
  <si>
    <t>Requisiciones atendidas de mantenimiento</t>
  </si>
  <si>
    <t>REQUISICIONES</t>
  </si>
  <si>
    <t>SUMATORIA DE REQUISICIONES ATENDIDAS</t>
  </si>
  <si>
    <t>P0738</t>
  </si>
  <si>
    <t xml:space="preserve">  
Convocatorias de becas y apoyos en especie gestionadas y publicadas por el Instituto. Los programas pueden ser internos o externos (a nivel estatal o federal). </t>
  </si>
  <si>
    <t>C3. Becas y apoyos otorgados a estudiantes de educación media superior y superior (ii.2.4).</t>
  </si>
  <si>
    <t>CONVOCATORIAS</t>
  </si>
  <si>
    <t>SUMATORIA DE CONVOCATORIAS</t>
  </si>
  <si>
    <t>Estudios socioeconómicos efectuados a los aspirantes de educación superior a becas y apoyos en especie por convocatoria. Los estudios son individuales por cada aspirante a la beca o apoyo</t>
  </si>
  <si>
    <t>ESTUDIOS</t>
  </si>
  <si>
    <t>SUMATORIAS DE ESTUDIOS SOCIOECONÓMICOS</t>
  </si>
  <si>
    <t xml:space="preserve">  
Estudiantes beneficiados con becas y apoyos en especie gestionados por el Itess. </t>
  </si>
  <si>
    <t>PORCENTAJE DE BECAS</t>
  </si>
  <si>
    <t>P0739</t>
  </si>
  <si>
    <t xml:space="preserve">  
Instituciones públicas y privadas con las cuales se tiene vinculación formalizada </t>
  </si>
  <si>
    <t> c1. Servicios de vinculación con el entorno fortalecidos (servicio social, estadías, seguimiento a egresados) (ii.2.4).</t>
  </si>
  <si>
    <t>SUMATORIA DE CONVENIOS</t>
  </si>
  <si>
    <t xml:space="preserve">  
Estudiantes vinculados con Instituciones públicas y privadas. </t>
  </si>
  <si>
    <t>EXPEDIENTES</t>
  </si>
  <si>
    <t>P0741</t>
  </si>
  <si>
    <t xml:space="preserve">Foro de presentación de los planes de negocios elaborados por los estudiantes con base en la metodología del Tecnológico Nacional de México denominada "Talento Emprendedor". </t>
  </si>
  <si>
    <t>C2. Programa de aprendizaje para el liderazgo y emprendedurismo ofertado (ii.2.5).</t>
  </si>
  <si>
    <t xml:space="preserve">Estudiantes con participación en el foro de emprendedurismo y experiencias exitosas.
</t>
  </si>
  <si>
    <t>P2802</t>
  </si>
  <si>
    <t>Estudiantes beneficiados con el Programa de Formación Dual</t>
  </si>
  <si>
    <t>INSERCIÓN LABORAL ) J. Programas de formación dual escuela-empresa ofertados en Educación Superior (II.2.6). ITESS</t>
  </si>
  <si>
    <t>SUMATORIA DE ESTUDIANTES</t>
  </si>
  <si>
    <t xml:space="preserve">  
Empresas vinculadas con el Programa de Formación Dual </t>
  </si>
  <si>
    <t>SUMATORIA DE EMPRESAS</t>
  </si>
  <si>
    <t>Equipamiento</t>
  </si>
  <si>
    <t>Sumatoria de equipamientos</t>
  </si>
  <si>
    <t>Equipamiento de electrónica y comunicaciones</t>
  </si>
  <si>
    <t>Equipamiento del laboratorio de manufactura</t>
  </si>
  <si>
    <t>ITESS</t>
  </si>
  <si>
    <t>Equipamiento de un Laboratorio de Simulación de Negocios</t>
  </si>
  <si>
    <t>Del 1 de Enero al 31 de Diciembre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</si>
</sst>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_-[$€-2]* #,##0.00_-;\-[$€-2]* #,##0.00_-;_-[$€-2]* &quot;-&quot;??_-"/>
    <numFmt numFmtId="167" formatCode="_-* #,##0.00\ _€_-;\-* #,##0.00\ _€_-;_-* &quot;-&quot;??\ _€_-;_-@_-"/>
  </numFmts>
  <fonts count="3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theme="1"/>
      <name val="Garamond"/>
      <family val="2"/>
    </font>
    <font>
      <b/>
      <sz val="11"/>
      <color theme="1"/>
      <name val="Calibri"/>
      <family val="2"/>
      <scheme val="minor"/>
    </font>
    <font>
      <sz val="8"/>
      <color rgb="FF222222"/>
      <name val="Arial Narrow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Times New Roman"/>
      <family val="2"/>
    </font>
    <font>
      <sz val="11"/>
      <color rgb="FF444444"/>
      <name val="Arial"/>
      <family val="2"/>
    </font>
    <font>
      <sz val="9"/>
      <color rgb="FFFF0000"/>
      <name val="Arial"/>
      <family val="2"/>
    </font>
    <font>
      <sz val="11"/>
      <color rgb="FFFF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0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58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0" fontId="8" fillId="0" borderId="0"/>
    <xf numFmtId="0" fontId="3" fillId="0" borderId="0"/>
    <xf numFmtId="9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3" fillId="0" borderId="0"/>
    <xf numFmtId="0" fontId="27" fillId="0" borderId="0" applyNumberFormat="0" applyFill="0" applyBorder="0" applyAlignment="0" applyProtection="0"/>
    <xf numFmtId="2" fontId="27" fillId="0" borderId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Protection="0">
      <alignment horizont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8" borderId="29" applyNumberFormat="0" applyFont="0" applyAlignment="0" applyProtection="0"/>
    <xf numFmtId="0" fontId="27" fillId="0" borderId="30" applyNumberFormat="0" applyFill="0" applyAlignment="0" applyProtection="0"/>
    <xf numFmtId="0" fontId="27" fillId="0" borderId="30" applyNumberFormat="0" applyFill="0" applyAlignment="0" applyProtection="0"/>
    <xf numFmtId="0" fontId="27" fillId="0" borderId="30" applyNumberFormat="0" applyFill="0" applyAlignment="0" applyProtection="0"/>
    <xf numFmtId="0" fontId="27" fillId="0" borderId="30" applyNumberFormat="0" applyFill="0" applyAlignment="0" applyProtection="0"/>
    <xf numFmtId="0" fontId="27" fillId="0" borderId="30" applyNumberFormat="0" applyFill="0" applyAlignment="0" applyProtection="0"/>
    <xf numFmtId="0" fontId="27" fillId="0" borderId="30" applyNumberFormat="0" applyFill="0" applyAlignment="0" applyProtection="0"/>
    <xf numFmtId="0" fontId="27" fillId="0" borderId="30" applyNumberFormat="0" applyFill="0" applyAlignment="0" applyProtection="0"/>
    <xf numFmtId="0" fontId="27" fillId="0" borderId="30" applyNumberFormat="0" applyFill="0" applyAlignment="0" applyProtection="0"/>
    <xf numFmtId="0" fontId="27" fillId="0" borderId="30" applyNumberFormat="0" applyFill="0" applyAlignment="0" applyProtection="0"/>
    <xf numFmtId="0" fontId="27" fillId="0" borderId="30" applyNumberFormat="0" applyFill="0" applyAlignment="0" applyProtection="0"/>
    <xf numFmtId="0" fontId="27" fillId="0" borderId="30" applyNumberFormat="0" applyFill="0" applyAlignment="0" applyProtection="0"/>
    <xf numFmtId="0" fontId="27" fillId="0" borderId="30" applyNumberFormat="0" applyFill="0" applyAlignment="0" applyProtection="0"/>
    <xf numFmtId="0" fontId="27" fillId="0" borderId="30" applyNumberFormat="0" applyFill="0" applyAlignment="0" applyProtection="0"/>
    <xf numFmtId="167" fontId="11" fillId="0" borderId="0" applyFont="0" applyFill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43" fontId="7" fillId="0" borderId="0" applyFont="0" applyFill="0" applyBorder="0" applyAlignment="0" applyProtection="0"/>
    <xf numFmtId="0" fontId="3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0" fontId="3" fillId="0" borderId="0"/>
    <xf numFmtId="0" fontId="3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" fontId="22" fillId="17" borderId="31" applyNumberFormat="0" applyProtection="0">
      <alignment horizontal="left" vertical="center" indent="1"/>
    </xf>
    <xf numFmtId="44" fontId="3" fillId="0" borderId="0" applyFont="0" applyFill="0" applyBorder="0" applyAlignment="0" applyProtection="0"/>
    <xf numFmtId="0" fontId="8" fillId="0" borderId="0"/>
    <xf numFmtId="0" fontId="35" fillId="0" borderId="0"/>
    <xf numFmtId="9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24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14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8" fillId="4" borderId="0" xfId="0" applyFont="1" applyFill="1"/>
    <xf numFmtId="0" fontId="16" fillId="4" borderId="0" xfId="0" applyFont="1" applyFill="1"/>
    <xf numFmtId="0" fontId="12" fillId="4" borderId="0" xfId="0" applyFont="1" applyFill="1" applyBorder="1" applyAlignment="1">
      <alignment horizontal="right"/>
    </xf>
    <xf numFmtId="0" fontId="16" fillId="4" borderId="0" xfId="0" applyFont="1" applyFill="1" applyBorder="1"/>
    <xf numFmtId="0" fontId="16" fillId="4" borderId="2" xfId="0" applyFont="1" applyFill="1" applyBorder="1"/>
    <xf numFmtId="0" fontId="16" fillId="4" borderId="4" xfId="0" applyFont="1" applyFill="1" applyBorder="1"/>
    <xf numFmtId="0" fontId="3" fillId="4" borderId="4" xfId="0" applyFont="1" applyFill="1" applyBorder="1"/>
    <xf numFmtId="0" fontId="16" fillId="4" borderId="0" xfId="0" applyFont="1" applyFill="1" applyAlignment="1">
      <alignment vertical="top"/>
    </xf>
    <xf numFmtId="0" fontId="12" fillId="4" borderId="0" xfId="0" applyFont="1" applyFill="1" applyBorder="1" applyAlignment="1"/>
    <xf numFmtId="43" fontId="3" fillId="4" borderId="0" xfId="2" applyFont="1" applyFill="1" applyBorder="1" applyProtection="1"/>
    <xf numFmtId="43" fontId="3" fillId="4" borderId="0" xfId="2" applyFont="1" applyFill="1" applyBorder="1" applyAlignment="1" applyProtection="1">
      <alignment vertical="top"/>
    </xf>
    <xf numFmtId="0" fontId="3" fillId="4" borderId="0" xfId="0" applyFont="1" applyFill="1"/>
    <xf numFmtId="0" fontId="16" fillId="0" borderId="0" xfId="0" applyFont="1"/>
    <xf numFmtId="0" fontId="16" fillId="0" borderId="4" xfId="0" applyFont="1" applyBorder="1"/>
    <xf numFmtId="0" fontId="16" fillId="0" borderId="0" xfId="0" applyFont="1" applyAlignment="1">
      <alignment horizontal="center"/>
    </xf>
    <xf numFmtId="0" fontId="12" fillId="4" borderId="4" xfId="0" applyFont="1" applyFill="1" applyBorder="1" applyAlignment="1"/>
    <xf numFmtId="0" fontId="12" fillId="4" borderId="4" xfId="0" applyNumberFormat="1" applyFont="1" applyFill="1" applyBorder="1" applyAlignment="1" applyProtection="1">
      <protection locked="0"/>
    </xf>
    <xf numFmtId="0" fontId="17" fillId="4" borderId="0" xfId="0" applyFont="1" applyFill="1" applyBorder="1"/>
    <xf numFmtId="0" fontId="17" fillId="4" borderId="0" xfId="0" applyFont="1" applyFill="1"/>
    <xf numFmtId="0" fontId="16" fillId="0" borderId="16" xfId="0" applyFont="1" applyBorder="1"/>
    <xf numFmtId="0" fontId="17" fillId="4" borderId="0" xfId="4" applyFont="1" applyFill="1"/>
    <xf numFmtId="0" fontId="17" fillId="4" borderId="0" xfId="4" applyFont="1" applyFill="1" applyBorder="1"/>
    <xf numFmtId="0" fontId="17" fillId="4" borderId="0" xfId="4" applyFont="1" applyFill="1" applyBorder="1" applyAlignment="1">
      <alignment horizontal="center"/>
    </xf>
    <xf numFmtId="0" fontId="17" fillId="4" borderId="4" xfId="4" applyFont="1" applyFill="1" applyBorder="1" applyAlignment="1">
      <alignment horizontal="center"/>
    </xf>
    <xf numFmtId="0" fontId="17" fillId="4" borderId="0" xfId="4" applyFont="1" applyFill="1" applyAlignment="1">
      <alignment horizontal="center"/>
    </xf>
    <xf numFmtId="0" fontId="17" fillId="4" borderId="0" xfId="4" applyFont="1" applyFill="1" applyAlignment="1"/>
    <xf numFmtId="37" fontId="12" fillId="7" borderId="16" xfId="4" applyNumberFormat="1" applyFont="1" applyFill="1" applyBorder="1" applyAlignment="1">
      <alignment horizontal="center" vertical="center"/>
    </xf>
    <xf numFmtId="37" fontId="12" fillId="7" borderId="16" xfId="4" applyNumberFormat="1" applyFont="1" applyFill="1" applyBorder="1" applyAlignment="1">
      <alignment horizontal="center" wrapText="1"/>
    </xf>
    <xf numFmtId="0" fontId="16" fillId="4" borderId="0" xfId="4" applyFont="1" applyFill="1"/>
    <xf numFmtId="0" fontId="22" fillId="4" borderId="11" xfId="4" applyFont="1" applyFill="1" applyBorder="1"/>
    <xf numFmtId="0" fontId="22" fillId="4" borderId="7" xfId="4" applyFont="1" applyFill="1" applyBorder="1"/>
    <xf numFmtId="0" fontId="22" fillId="4" borderId="8" xfId="4" applyFont="1" applyFill="1" applyBorder="1"/>
    <xf numFmtId="43" fontId="22" fillId="4" borderId="8" xfId="2" applyFont="1" applyFill="1" applyBorder="1" applyAlignment="1">
      <alignment horizontal="center"/>
    </xf>
    <xf numFmtId="43" fontId="22" fillId="4" borderId="17" xfId="2" applyFont="1" applyFill="1" applyBorder="1" applyAlignment="1">
      <alignment horizontal="center"/>
    </xf>
    <xf numFmtId="43" fontId="21" fillId="4" borderId="18" xfId="2" applyFont="1" applyFill="1" applyBorder="1" applyAlignment="1">
      <alignment vertical="center" wrapText="1"/>
    </xf>
    <xf numFmtId="0" fontId="22" fillId="4" borderId="1" xfId="4" applyFont="1" applyFill="1" applyBorder="1" applyAlignment="1">
      <alignment horizontal="center" vertical="center"/>
    </xf>
    <xf numFmtId="0" fontId="23" fillId="4" borderId="0" xfId="4" applyFont="1" applyFill="1"/>
    <xf numFmtId="0" fontId="22" fillId="4" borderId="3" xfId="4" applyFont="1" applyFill="1" applyBorder="1" applyAlignment="1">
      <alignment horizontal="center" vertical="center"/>
    </xf>
    <xf numFmtId="0" fontId="22" fillId="4" borderId="4" xfId="4" applyFont="1" applyFill="1" applyBorder="1" applyAlignment="1">
      <alignment horizontal="center" vertical="center"/>
    </xf>
    <xf numFmtId="0" fontId="22" fillId="4" borderId="5" xfId="4" applyFont="1" applyFill="1" applyBorder="1" applyAlignment="1">
      <alignment wrapText="1"/>
    </xf>
    <xf numFmtId="43" fontId="22" fillId="4" borderId="5" xfId="2" applyFont="1" applyFill="1" applyBorder="1" applyAlignment="1">
      <alignment horizontal="center"/>
    </xf>
    <xf numFmtId="43" fontId="22" fillId="4" borderId="19" xfId="2" applyFont="1" applyFill="1" applyBorder="1" applyAlignment="1">
      <alignment horizontal="center"/>
    </xf>
    <xf numFmtId="0" fontId="23" fillId="4" borderId="9" xfId="4" applyFont="1" applyFill="1" applyBorder="1" applyAlignment="1">
      <alignment horizontal="centerContinuous"/>
    </xf>
    <xf numFmtId="0" fontId="23" fillId="4" borderId="6" xfId="4" applyFont="1" applyFill="1" applyBorder="1" applyAlignment="1">
      <alignment horizontal="centerContinuous"/>
    </xf>
    <xf numFmtId="0" fontId="23" fillId="4" borderId="10" xfId="4" applyFont="1" applyFill="1" applyBorder="1" applyAlignment="1">
      <alignment horizontal="left" wrapText="1"/>
    </xf>
    <xf numFmtId="0" fontId="3" fillId="4" borderId="7" xfId="0" applyFont="1" applyFill="1" applyBorder="1" applyAlignment="1">
      <alignment vertical="top" wrapText="1"/>
    </xf>
    <xf numFmtId="43" fontId="3" fillId="4" borderId="7" xfId="2" applyFont="1" applyFill="1" applyBorder="1" applyAlignment="1">
      <alignment vertical="top" wrapText="1"/>
    </xf>
    <xf numFmtId="0" fontId="23" fillId="4" borderId="1" xfId="4" applyFont="1" applyFill="1" applyBorder="1" applyAlignment="1">
      <alignment horizontal="left"/>
    </xf>
    <xf numFmtId="0" fontId="23" fillId="4" borderId="0" xfId="4" applyFont="1" applyFill="1" applyBorder="1" applyAlignment="1">
      <alignment horizontal="left"/>
    </xf>
    <xf numFmtId="43" fontId="20" fillId="4" borderId="18" xfId="2" applyFont="1" applyFill="1" applyBorder="1" applyAlignment="1">
      <alignment vertical="center" wrapText="1"/>
    </xf>
    <xf numFmtId="0" fontId="21" fillId="4" borderId="2" xfId="0" applyFont="1" applyFill="1" applyBorder="1" applyAlignment="1">
      <alignment vertical="center" wrapText="1"/>
    </xf>
    <xf numFmtId="0" fontId="17" fillId="4" borderId="2" xfId="0" applyFont="1" applyFill="1" applyBorder="1"/>
    <xf numFmtId="0" fontId="17" fillId="0" borderId="0" xfId="0" applyFont="1"/>
    <xf numFmtId="0" fontId="22" fillId="4" borderId="0" xfId="4" applyFont="1" applyFill="1" applyBorder="1" applyAlignment="1">
      <alignment horizontal="center" vertical="center"/>
    </xf>
    <xf numFmtId="0" fontId="12" fillId="7" borderId="16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justify" vertical="center" wrapText="1"/>
    </xf>
    <xf numFmtId="0" fontId="16" fillId="4" borderId="2" xfId="0" applyFont="1" applyFill="1" applyBorder="1" applyAlignment="1">
      <alignment horizontal="justify" vertical="center" wrapText="1"/>
    </xf>
    <xf numFmtId="0" fontId="16" fillId="4" borderId="18" xfId="0" applyFont="1" applyFill="1" applyBorder="1" applyAlignment="1">
      <alignment horizontal="justify" vertical="center" wrapText="1"/>
    </xf>
    <xf numFmtId="0" fontId="16" fillId="4" borderId="1" xfId="0" applyFont="1" applyFill="1" applyBorder="1" applyAlignment="1">
      <alignment horizontal="justify" vertical="top" wrapText="1"/>
    </xf>
    <xf numFmtId="43" fontId="16" fillId="4" borderId="18" xfId="2" applyFont="1" applyFill="1" applyBorder="1" applyAlignment="1">
      <alignment horizontal="right" vertical="top" wrapText="1"/>
    </xf>
    <xf numFmtId="0" fontId="16" fillId="4" borderId="2" xfId="0" applyFont="1" applyFill="1" applyBorder="1" applyAlignment="1">
      <alignment horizontal="justify" vertical="top" wrapText="1"/>
    </xf>
    <xf numFmtId="0" fontId="16" fillId="4" borderId="3" xfId="0" applyFont="1" applyFill="1" applyBorder="1" applyAlignment="1">
      <alignment horizontal="justify" vertical="top" wrapText="1"/>
    </xf>
    <xf numFmtId="0" fontId="16" fillId="4" borderId="5" xfId="0" applyFont="1" applyFill="1" applyBorder="1" applyAlignment="1">
      <alignment horizontal="justify" vertical="top" wrapText="1"/>
    </xf>
    <xf numFmtId="43" fontId="16" fillId="4" borderId="19" xfId="2" applyFont="1" applyFill="1" applyBorder="1" applyAlignment="1">
      <alignment horizontal="justify" vertical="top" wrapText="1"/>
    </xf>
    <xf numFmtId="0" fontId="17" fillId="4" borderId="3" xfId="0" applyFont="1" applyFill="1" applyBorder="1" applyAlignment="1">
      <alignment horizontal="justify" vertical="top" wrapText="1"/>
    </xf>
    <xf numFmtId="0" fontId="17" fillId="4" borderId="5" xfId="0" applyFont="1" applyFill="1" applyBorder="1" applyAlignment="1">
      <alignment horizontal="justify" vertical="top" wrapText="1"/>
    </xf>
    <xf numFmtId="43" fontId="17" fillId="4" borderId="19" xfId="2" applyFont="1" applyFill="1" applyBorder="1" applyAlignment="1">
      <alignment horizontal="right" vertical="top" wrapText="1"/>
    </xf>
    <xf numFmtId="0" fontId="16" fillId="4" borderId="11" xfId="0" applyFont="1" applyFill="1" applyBorder="1" applyAlignment="1">
      <alignment horizontal="justify" vertical="center" wrapText="1"/>
    </xf>
    <xf numFmtId="0" fontId="16" fillId="4" borderId="8" xfId="0" applyFont="1" applyFill="1" applyBorder="1" applyAlignment="1">
      <alignment horizontal="justify" vertical="center" wrapText="1"/>
    </xf>
    <xf numFmtId="43" fontId="16" fillId="4" borderId="17" xfId="2" applyFont="1" applyFill="1" applyBorder="1" applyAlignment="1">
      <alignment horizontal="justify" vertical="center" wrapText="1"/>
    </xf>
    <xf numFmtId="0" fontId="17" fillId="4" borderId="2" xfId="0" applyFont="1" applyFill="1" applyBorder="1" applyAlignment="1">
      <alignment horizontal="justify" vertical="center" wrapText="1"/>
    </xf>
    <xf numFmtId="43" fontId="16" fillId="4" borderId="18" xfId="2" applyFont="1" applyFill="1" applyBorder="1" applyAlignment="1">
      <alignment horizontal="right" vertical="center" wrapText="1"/>
    </xf>
    <xf numFmtId="0" fontId="17" fillId="4" borderId="1" xfId="0" applyFont="1" applyFill="1" applyBorder="1" applyAlignment="1">
      <alignment horizontal="justify" vertical="center" wrapText="1"/>
    </xf>
    <xf numFmtId="0" fontId="17" fillId="4" borderId="3" xfId="0" applyFont="1" applyFill="1" applyBorder="1" applyAlignment="1">
      <alignment horizontal="justify" vertical="center" wrapText="1"/>
    </xf>
    <xf numFmtId="0" fontId="17" fillId="4" borderId="5" xfId="0" applyFont="1" applyFill="1" applyBorder="1" applyAlignment="1">
      <alignment horizontal="justify" vertical="center" wrapText="1"/>
    </xf>
    <xf numFmtId="43" fontId="16" fillId="4" borderId="19" xfId="2" applyFont="1" applyFill="1" applyBorder="1" applyAlignment="1">
      <alignment horizontal="justify" vertical="center" wrapText="1"/>
    </xf>
    <xf numFmtId="43" fontId="17" fillId="4" borderId="19" xfId="2" applyFont="1" applyFill="1" applyBorder="1" applyAlignment="1">
      <alignment horizontal="right" vertical="center" wrapText="1"/>
    </xf>
    <xf numFmtId="0" fontId="18" fillId="0" borderId="0" xfId="0" applyFont="1" applyAlignment="1">
      <alignment horizontal="center"/>
    </xf>
    <xf numFmtId="0" fontId="17" fillId="4" borderId="9" xfId="0" applyFont="1" applyFill="1" applyBorder="1" applyAlignment="1">
      <alignment horizontal="justify" vertical="center" wrapText="1"/>
    </xf>
    <xf numFmtId="0" fontId="3" fillId="0" borderId="0" xfId="0" applyFont="1" applyFill="1" applyBorder="1"/>
    <xf numFmtId="0" fontId="3" fillId="0" borderId="4" xfId="0" applyFont="1" applyFill="1" applyBorder="1"/>
    <xf numFmtId="0" fontId="3" fillId="0" borderId="0" xfId="0" applyFont="1" applyFill="1"/>
    <xf numFmtId="0" fontId="16" fillId="4" borderId="11" xfId="0" applyFont="1" applyFill="1" applyBorder="1" applyAlignment="1">
      <alignment horizontal="left" vertical="center" wrapText="1"/>
    </xf>
    <xf numFmtId="0" fontId="16" fillId="4" borderId="17" xfId="0" applyFont="1" applyFill="1" applyBorder="1" applyAlignment="1">
      <alignment horizontal="justify" vertical="center" wrapText="1"/>
    </xf>
    <xf numFmtId="43" fontId="17" fillId="4" borderId="18" xfId="0" applyNumberFormat="1" applyFont="1" applyFill="1" applyBorder="1" applyAlignment="1">
      <alignment horizontal="right" vertical="top" wrapText="1"/>
    </xf>
    <xf numFmtId="0" fontId="16" fillId="0" borderId="0" xfId="0" applyFont="1" applyAlignment="1">
      <alignment vertical="top"/>
    </xf>
    <xf numFmtId="0" fontId="16" fillId="4" borderId="1" xfId="0" applyFont="1" applyFill="1" applyBorder="1" applyAlignment="1">
      <alignment horizontal="left" vertical="top"/>
    </xf>
    <xf numFmtId="0" fontId="16" fillId="4" borderId="2" xfId="0" applyFont="1" applyFill="1" applyBorder="1" applyAlignment="1">
      <alignment horizontal="justify" vertical="top"/>
    </xf>
    <xf numFmtId="0" fontId="16" fillId="4" borderId="18" xfId="0" applyFont="1" applyFill="1" applyBorder="1" applyAlignment="1">
      <alignment horizontal="right" vertical="top" wrapText="1"/>
    </xf>
    <xf numFmtId="43" fontId="17" fillId="4" borderId="18" xfId="2" applyFont="1" applyFill="1" applyBorder="1" applyAlignment="1">
      <alignment horizontal="right" vertical="top"/>
    </xf>
    <xf numFmtId="0" fontId="17" fillId="4" borderId="0" xfId="0" applyFont="1" applyFill="1" applyAlignment="1">
      <alignment vertical="top"/>
    </xf>
    <xf numFmtId="0" fontId="17" fillId="4" borderId="18" xfId="0" applyFont="1" applyFill="1" applyBorder="1" applyAlignment="1">
      <alignment horizontal="right" vertical="top" wrapText="1"/>
    </xf>
    <xf numFmtId="0" fontId="17" fillId="0" borderId="0" xfId="0" applyFont="1" applyAlignment="1">
      <alignment vertical="top"/>
    </xf>
    <xf numFmtId="0" fontId="16" fillId="4" borderId="18" xfId="0" applyFont="1" applyFill="1" applyBorder="1" applyAlignment="1">
      <alignment horizontal="right" vertical="top"/>
    </xf>
    <xf numFmtId="43" fontId="16" fillId="4" borderId="18" xfId="2" applyFont="1" applyFill="1" applyBorder="1" applyAlignment="1">
      <alignment horizontal="right" vertical="top"/>
    </xf>
    <xf numFmtId="0" fontId="16" fillId="4" borderId="3" xfId="0" applyFont="1" applyFill="1" applyBorder="1" applyAlignment="1">
      <alignment horizontal="left" vertical="top"/>
    </xf>
    <xf numFmtId="0" fontId="16" fillId="4" borderId="5" xfId="0" applyFont="1" applyFill="1" applyBorder="1" applyAlignment="1">
      <alignment vertical="top"/>
    </xf>
    <xf numFmtId="43" fontId="16" fillId="4" borderId="19" xfId="2" applyFont="1" applyFill="1" applyBorder="1" applyAlignment="1">
      <alignment horizontal="right" vertical="top"/>
    </xf>
    <xf numFmtId="0" fontId="17" fillId="4" borderId="3" xfId="0" applyFont="1" applyFill="1" applyBorder="1" applyAlignment="1">
      <alignment horizontal="left" vertical="top"/>
    </xf>
    <xf numFmtId="0" fontId="17" fillId="4" borderId="5" xfId="0" applyFont="1" applyFill="1" applyBorder="1" applyAlignment="1">
      <alignment vertical="top"/>
    </xf>
    <xf numFmtId="43" fontId="17" fillId="4" borderId="19" xfId="2" applyFont="1" applyFill="1" applyBorder="1" applyAlignment="1">
      <alignment horizontal="right" vertical="top"/>
    </xf>
    <xf numFmtId="0" fontId="24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6" fillId="4" borderId="0" xfId="0" applyFont="1" applyFill="1" applyBorder="1" applyAlignment="1">
      <alignment horizontal="justify" vertical="center" wrapText="1"/>
    </xf>
    <xf numFmtId="0" fontId="16" fillId="4" borderId="2" xfId="0" applyFont="1" applyFill="1" applyBorder="1" applyAlignment="1">
      <alignment horizontal="right" vertical="center" wrapText="1"/>
    </xf>
    <xf numFmtId="0" fontId="16" fillId="4" borderId="18" xfId="0" applyFont="1" applyFill="1" applyBorder="1" applyAlignment="1">
      <alignment horizontal="right" vertical="center" wrapText="1"/>
    </xf>
    <xf numFmtId="43" fontId="17" fillId="4" borderId="2" xfId="0" applyNumberFormat="1" applyFont="1" applyFill="1" applyBorder="1" applyAlignment="1">
      <alignment horizontal="right" vertical="center" wrapText="1"/>
    </xf>
    <xf numFmtId="0" fontId="17" fillId="4" borderId="2" xfId="0" applyFont="1" applyFill="1" applyBorder="1" applyAlignment="1">
      <alignment horizontal="right" vertical="center" wrapText="1"/>
    </xf>
    <xf numFmtId="0" fontId="17" fillId="4" borderId="18" xfId="0" applyFont="1" applyFill="1" applyBorder="1" applyAlignment="1">
      <alignment horizontal="right" vertical="center" wrapText="1"/>
    </xf>
    <xf numFmtId="0" fontId="16" fillId="4" borderId="3" xfId="0" applyFont="1" applyFill="1" applyBorder="1" applyAlignment="1">
      <alignment horizontal="justify" vertical="center" wrapText="1"/>
    </xf>
    <xf numFmtId="0" fontId="16" fillId="4" borderId="4" xfId="0" applyFont="1" applyFill="1" applyBorder="1" applyAlignment="1">
      <alignment horizontal="justify" vertical="center" wrapText="1"/>
    </xf>
    <xf numFmtId="0" fontId="16" fillId="4" borderId="5" xfId="0" applyFont="1" applyFill="1" applyBorder="1" applyAlignment="1">
      <alignment horizontal="justify" vertical="center" wrapText="1"/>
    </xf>
    <xf numFmtId="0" fontId="16" fillId="4" borderId="5" xfId="0" applyFont="1" applyFill="1" applyBorder="1" applyAlignment="1">
      <alignment horizontal="right" vertical="center" wrapText="1"/>
    </xf>
    <xf numFmtId="0" fontId="16" fillId="4" borderId="19" xfId="0" applyFont="1" applyFill="1" applyBorder="1" applyAlignment="1">
      <alignment horizontal="right" vertical="center" wrapText="1"/>
    </xf>
    <xf numFmtId="0" fontId="17" fillId="4" borderId="19" xfId="0" applyFont="1" applyFill="1" applyBorder="1" applyAlignment="1">
      <alignment horizontal="right" vertical="center" wrapText="1"/>
    </xf>
    <xf numFmtId="0" fontId="17" fillId="7" borderId="16" xfId="0" applyFont="1" applyFill="1" applyBorder="1" applyAlignment="1">
      <alignment horizontal="center" wrapText="1"/>
    </xf>
    <xf numFmtId="0" fontId="17" fillId="0" borderId="16" xfId="0" applyFont="1" applyBorder="1"/>
    <xf numFmtId="0" fontId="25" fillId="4" borderId="9" xfId="4" applyFont="1" applyFill="1" applyBorder="1" applyAlignment="1">
      <alignment horizontal="centerContinuous"/>
    </xf>
    <xf numFmtId="0" fontId="25" fillId="4" borderId="6" xfId="4" applyFont="1" applyFill="1" applyBorder="1" applyAlignment="1">
      <alignment horizontal="centerContinuous"/>
    </xf>
    <xf numFmtId="0" fontId="25" fillId="4" borderId="10" xfId="4" applyFont="1" applyFill="1" applyBorder="1" applyAlignment="1">
      <alignment horizontal="left" wrapText="1" indent="1"/>
    </xf>
    <xf numFmtId="43" fontId="26" fillId="4" borderId="16" xfId="2" applyFont="1" applyFill="1" applyBorder="1" applyAlignment="1">
      <alignment vertical="center" wrapText="1"/>
    </xf>
    <xf numFmtId="0" fontId="8" fillId="0" borderId="0" xfId="0" applyFont="1"/>
    <xf numFmtId="43" fontId="1" fillId="4" borderId="7" xfId="2" applyFont="1" applyFill="1" applyBorder="1" applyAlignment="1">
      <alignment vertical="top" wrapText="1"/>
    </xf>
    <xf numFmtId="0" fontId="16" fillId="0" borderId="0" xfId="0" applyFont="1" applyAlignment="1">
      <alignment horizontal="center"/>
    </xf>
    <xf numFmtId="0" fontId="16" fillId="4" borderId="0" xfId="0" applyFont="1" applyFill="1" applyBorder="1"/>
    <xf numFmtId="49" fontId="12" fillId="7" borderId="17" xfId="0" applyNumberFormat="1" applyFont="1" applyFill="1" applyBorder="1" applyAlignment="1">
      <alignment horizontal="center" vertical="center" wrapText="1"/>
    </xf>
    <xf numFmtId="0" fontId="0" fillId="0" borderId="0" xfId="0"/>
    <xf numFmtId="4" fontId="8" fillId="0" borderId="0" xfId="0" applyNumberFormat="1" applyFont="1" applyBorder="1" applyProtection="1">
      <protection locked="0"/>
    </xf>
    <xf numFmtId="0" fontId="0" fillId="0" borderId="16" xfId="0" applyBorder="1"/>
    <xf numFmtId="43" fontId="17" fillId="4" borderId="16" xfId="2" applyFont="1" applyFill="1" applyBorder="1" applyAlignment="1">
      <alignment horizontal="right" vertical="center" wrapText="1"/>
    </xf>
    <xf numFmtId="43" fontId="16" fillId="4" borderId="16" xfId="2" applyFont="1" applyFill="1" applyBorder="1" applyAlignment="1">
      <alignment horizontal="right" vertical="top" wrapText="1"/>
    </xf>
    <xf numFmtId="43" fontId="16" fillId="4" borderId="16" xfId="2" applyFont="1" applyFill="1" applyBorder="1" applyAlignment="1">
      <alignment horizontal="right" vertical="center" wrapText="1"/>
    </xf>
    <xf numFmtId="0" fontId="31" fillId="0" borderId="16" xfId="0" applyFont="1" applyBorder="1"/>
    <xf numFmtId="0" fontId="34" fillId="4" borderId="16" xfId="0" applyFont="1" applyFill="1" applyBorder="1" applyAlignment="1">
      <alignment horizontal="justify" vertical="center" wrapText="1"/>
    </xf>
    <xf numFmtId="43" fontId="16" fillId="0" borderId="16" xfId="0" applyNumberFormat="1" applyFont="1" applyBorder="1"/>
    <xf numFmtId="43" fontId="16" fillId="4" borderId="16" xfId="2" applyFont="1" applyFill="1" applyBorder="1" applyAlignment="1">
      <alignment vertical="center" wrapText="1"/>
    </xf>
    <xf numFmtId="43" fontId="16" fillId="0" borderId="0" xfId="0" applyNumberFormat="1" applyFont="1"/>
    <xf numFmtId="43" fontId="17" fillId="0" borderId="16" xfId="0" applyNumberFormat="1" applyFont="1" applyBorder="1"/>
    <xf numFmtId="0" fontId="0" fillId="4" borderId="0" xfId="0" applyFont="1" applyFill="1" applyAlignment="1" applyProtection="1">
      <alignment horizontal="center" vertical="center" wrapText="1"/>
      <protection locked="0"/>
    </xf>
    <xf numFmtId="49" fontId="0" fillId="4" borderId="0" xfId="0" applyNumberFormat="1" applyFont="1" applyFill="1" applyAlignment="1" applyProtection="1">
      <alignment horizontal="center" vertical="center"/>
      <protection locked="0"/>
    </xf>
    <xf numFmtId="0" fontId="0" fillId="4" borderId="0" xfId="0" applyFont="1" applyFill="1" applyAlignment="1" applyProtection="1">
      <alignment horizontal="center" vertical="center"/>
      <protection locked="0"/>
    </xf>
    <xf numFmtId="0" fontId="32" fillId="4" borderId="27" xfId="0" applyFont="1" applyFill="1" applyBorder="1" applyAlignment="1">
      <alignment horizontal="center" vertical="center" wrapText="1"/>
    </xf>
    <xf numFmtId="4" fontId="0" fillId="4" borderId="0" xfId="0" applyNumberFormat="1" applyFill="1" applyAlignment="1">
      <alignment horizontal="center" vertical="center"/>
    </xf>
    <xf numFmtId="4" fontId="31" fillId="4" borderId="0" xfId="0" applyNumberFormat="1" applyFont="1" applyFill="1" applyAlignment="1">
      <alignment horizontal="center" vertical="center"/>
    </xf>
    <xf numFmtId="9" fontId="8" fillId="4" borderId="0" xfId="20" applyFont="1" applyFill="1" applyAlignment="1" applyProtection="1">
      <alignment horizontal="center" vertical="center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Font="1" applyFill="1" applyAlignment="1" applyProtection="1">
      <alignment horizontal="center" vertical="center"/>
      <protection locked="0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/>
    </xf>
    <xf numFmtId="44" fontId="0" fillId="0" borderId="0" xfId="251" applyFont="1" applyAlignment="1">
      <alignment vertical="center"/>
    </xf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4" fontId="0" fillId="4" borderId="0" xfId="0" applyNumberFormat="1" applyFont="1" applyFill="1" applyAlignment="1" applyProtection="1">
      <alignment horizontal="center" vertical="center"/>
      <protection locked="0"/>
    </xf>
    <xf numFmtId="0" fontId="32" fillId="4" borderId="0" xfId="0" applyFont="1" applyFill="1" applyBorder="1" applyAlignment="1">
      <alignment horizontal="center" vertical="center" wrapText="1"/>
    </xf>
    <xf numFmtId="0" fontId="31" fillId="4" borderId="0" xfId="0" applyFont="1" applyFill="1" applyAlignment="1">
      <alignment horizontal="center" vertical="center"/>
    </xf>
    <xf numFmtId="2" fontId="31" fillId="4" borderId="0" xfId="0" applyNumberFormat="1" applyFont="1" applyFill="1" applyAlignment="1">
      <alignment horizontal="center" vertical="center"/>
    </xf>
    <xf numFmtId="0" fontId="33" fillId="4" borderId="0" xfId="0" applyFont="1" applyFill="1" applyBorder="1" applyAlignment="1">
      <alignment vertical="center" wrapText="1"/>
    </xf>
    <xf numFmtId="0" fontId="0" fillId="0" borderId="0" xfId="0" applyFont="1" applyAlignment="1" applyProtection="1">
      <alignment horizontal="center" vertical="center" wrapText="1"/>
      <protection locked="0"/>
    </xf>
    <xf numFmtId="49" fontId="0" fillId="0" borderId="0" xfId="0" applyNumberFormat="1" applyFont="1" applyAlignment="1" applyProtection="1">
      <alignment horizontal="center" vertical="center"/>
      <protection locked="0"/>
    </xf>
    <xf numFmtId="0" fontId="33" fillId="0" borderId="0" xfId="0" applyFont="1" applyAlignment="1">
      <alignment horizontal="center" vertical="center"/>
    </xf>
    <xf numFmtId="0" fontId="33" fillId="4" borderId="28" xfId="0" applyFont="1" applyFill="1" applyBorder="1" applyAlignment="1">
      <alignment horizontal="left" vertical="center" wrapText="1"/>
    </xf>
    <xf numFmtId="0" fontId="33" fillId="4" borderId="0" xfId="0" applyFont="1" applyFill="1" applyBorder="1" applyAlignment="1">
      <alignment horizontal="right" vertical="center" wrapText="1"/>
    </xf>
    <xf numFmtId="0" fontId="33" fillId="4" borderId="28" xfId="0" applyFont="1" applyFill="1" applyBorder="1" applyAlignment="1">
      <alignment horizontal="right" vertical="center" wrapText="1"/>
    </xf>
    <xf numFmtId="44" fontId="33" fillId="4" borderId="0" xfId="251" applyFont="1" applyFill="1" applyBorder="1" applyAlignment="1">
      <alignment horizontal="right" vertical="center" wrapText="1"/>
    </xf>
    <xf numFmtId="4" fontId="33" fillId="4" borderId="28" xfId="0" applyNumberFormat="1" applyFont="1" applyFill="1" applyBorder="1" applyAlignment="1">
      <alignment horizontal="right" vertical="center" wrapText="1"/>
    </xf>
    <xf numFmtId="9" fontId="33" fillId="0" borderId="26" xfId="20" applyFont="1" applyBorder="1"/>
    <xf numFmtId="0" fontId="33" fillId="4" borderId="20" xfId="0" applyFont="1" applyFill="1" applyBorder="1" applyAlignment="1">
      <alignment horizontal="justify" vertical="center" wrapText="1"/>
    </xf>
    <xf numFmtId="0" fontId="33" fillId="4" borderId="12" xfId="0" applyFont="1" applyFill="1" applyBorder="1" applyAlignment="1">
      <alignment horizontal="right" vertical="center" wrapText="1"/>
    </xf>
    <xf numFmtId="4" fontId="0" fillId="0" borderId="0" xfId="0" applyNumberFormat="1"/>
    <xf numFmtId="4" fontId="34" fillId="4" borderId="0" xfId="0" applyNumberFormat="1" applyFont="1" applyFill="1"/>
    <xf numFmtId="4" fontId="34" fillId="4" borderId="12" xfId="0" applyNumberFormat="1" applyFont="1" applyFill="1" applyBorder="1"/>
    <xf numFmtId="4" fontId="0" fillId="0" borderId="12" xfId="0" applyNumberFormat="1" applyBorder="1"/>
    <xf numFmtId="0" fontId="33" fillId="4" borderId="32" xfId="0" applyFont="1" applyFill="1" applyBorder="1"/>
    <xf numFmtId="9" fontId="33" fillId="0" borderId="33" xfId="20" applyFont="1" applyBorder="1"/>
    <xf numFmtId="0" fontId="34" fillId="4" borderId="0" xfId="0" applyFont="1" applyFill="1" applyBorder="1" applyAlignment="1">
      <alignment horizontal="right" vertical="center" wrapText="1"/>
    </xf>
    <xf numFmtId="8" fontId="36" fillId="4" borderId="12" xfId="0" applyNumberFormat="1" applyFont="1" applyFill="1" applyBorder="1"/>
    <xf numFmtId="8" fontId="36" fillId="4" borderId="0" xfId="0" applyNumberFormat="1" applyFont="1" applyFill="1"/>
    <xf numFmtId="0" fontId="37" fillId="4" borderId="12" xfId="0" applyFont="1" applyFill="1" applyBorder="1" applyAlignment="1">
      <alignment horizontal="right" vertical="center" wrapText="1"/>
    </xf>
    <xf numFmtId="0" fontId="37" fillId="4" borderId="0" xfId="0" applyFont="1" applyFill="1" applyBorder="1" applyAlignment="1">
      <alignment horizontal="right" vertical="center" wrapText="1"/>
    </xf>
    <xf numFmtId="8" fontId="38" fillId="4" borderId="12" xfId="0" applyNumberFormat="1" applyFont="1" applyFill="1" applyBorder="1"/>
    <xf numFmtId="8" fontId="38" fillId="4" borderId="0" xfId="0" applyNumberFormat="1" applyFont="1" applyFill="1"/>
    <xf numFmtId="4" fontId="37" fillId="4" borderId="12" xfId="0" applyNumberFormat="1" applyFont="1" applyFill="1" applyBorder="1" applyAlignment="1">
      <alignment horizontal="right" wrapText="1"/>
    </xf>
    <xf numFmtId="0" fontId="19" fillId="0" borderId="0" xfId="0" applyFont="1" applyAlignment="1">
      <alignment horizontal="right" vertical="center"/>
    </xf>
    <xf numFmtId="4" fontId="33" fillId="4" borderId="12" xfId="0" applyNumberFormat="1" applyFont="1" applyFill="1" applyBorder="1"/>
    <xf numFmtId="4" fontId="33" fillId="4" borderId="0" xfId="0" applyNumberFormat="1" applyFont="1" applyFill="1" applyBorder="1" applyAlignment="1">
      <alignment horizontal="right" wrapText="1"/>
    </xf>
    <xf numFmtId="0" fontId="19" fillId="0" borderId="12" xfId="0" applyFont="1" applyBorder="1" applyAlignment="1">
      <alignment horizontal="right" vertical="center"/>
    </xf>
    <xf numFmtId="4" fontId="33" fillId="4" borderId="0" xfId="0" applyNumberFormat="1" applyFont="1" applyFill="1"/>
    <xf numFmtId="0" fontId="34" fillId="4" borderId="21" xfId="0" applyFont="1" applyFill="1" applyBorder="1" applyAlignment="1">
      <alignment horizontal="justify" vertical="center" wrapText="1"/>
    </xf>
    <xf numFmtId="0" fontId="34" fillId="4" borderId="36" xfId="0" applyFont="1" applyFill="1" applyBorder="1" applyAlignment="1">
      <alignment horizontal="right" vertical="center" wrapText="1"/>
    </xf>
    <xf numFmtId="4" fontId="2" fillId="4" borderId="35" xfId="0" applyNumberFormat="1" applyFont="1" applyFill="1" applyBorder="1" applyAlignment="1">
      <alignment horizontal="right" vertical="center" wrapText="1"/>
    </xf>
    <xf numFmtId="4" fontId="2" fillId="4" borderId="36" xfId="0" applyNumberFormat="1" applyFont="1" applyFill="1" applyBorder="1" applyAlignment="1">
      <alignment horizontal="right" vertical="center" wrapText="1"/>
    </xf>
    <xf numFmtId="0" fontId="33" fillId="4" borderId="23" xfId="0" applyFont="1" applyFill="1" applyBorder="1"/>
    <xf numFmtId="9" fontId="33" fillId="0" borderId="24" xfId="20" applyFont="1" applyBorder="1"/>
    <xf numFmtId="4" fontId="0" fillId="0" borderId="16" xfId="0" applyNumberFormat="1" applyBorder="1"/>
    <xf numFmtId="4" fontId="31" fillId="0" borderId="16" xfId="0" applyNumberFormat="1" applyFont="1" applyBorder="1"/>
    <xf numFmtId="4" fontId="8" fillId="0" borderId="0" xfId="0" applyNumberFormat="1" applyFont="1" applyBorder="1" applyProtection="1">
      <protection locked="0"/>
    </xf>
    <xf numFmtId="0" fontId="0" fillId="0" borderId="0" xfId="0"/>
    <xf numFmtId="0" fontId="0" fillId="0" borderId="0" xfId="0" applyFont="1"/>
    <xf numFmtId="0" fontId="22" fillId="4" borderId="0" xfId="4" applyFont="1" applyFill="1" applyBorder="1" applyAlignment="1">
      <alignment horizontal="left"/>
    </xf>
    <xf numFmtId="44" fontId="17" fillId="4" borderId="18" xfId="251" applyFont="1" applyFill="1" applyBorder="1" applyAlignment="1">
      <alignment horizontal="right" vertical="center" wrapText="1"/>
    </xf>
    <xf numFmtId="4" fontId="8" fillId="0" borderId="0" xfId="0" applyNumberFormat="1" applyFont="1" applyBorder="1" applyProtection="1">
      <protection locked="0"/>
    </xf>
    <xf numFmtId="0" fontId="31" fillId="0" borderId="0" xfId="0" applyFont="1"/>
    <xf numFmtId="0" fontId="20" fillId="4" borderId="2" xfId="0" applyFont="1" applyFill="1" applyBorder="1" applyAlignment="1">
      <alignment vertical="center" wrapText="1"/>
    </xf>
    <xf numFmtId="4" fontId="16" fillId="0" borderId="0" xfId="0" applyNumberFormat="1" applyFont="1"/>
    <xf numFmtId="44" fontId="0" fillId="0" borderId="0" xfId="251" applyFont="1" applyAlignment="1">
      <alignment horizontal="center" vertical="center"/>
    </xf>
    <xf numFmtId="4" fontId="8" fillId="0" borderId="0" xfId="0" applyNumberFormat="1" applyFont="1" applyBorder="1" applyProtection="1">
      <protection locked="0"/>
    </xf>
    <xf numFmtId="4" fontId="9" fillId="0" borderId="7" xfId="0" applyNumberFormat="1" applyFont="1" applyFill="1" applyBorder="1" applyAlignment="1" applyProtection="1">
      <alignment horizontal="right"/>
      <protection locked="0"/>
    </xf>
    <xf numFmtId="4" fontId="9" fillId="0" borderId="7" xfId="0" applyNumberFormat="1" applyFont="1" applyFill="1" applyBorder="1" applyAlignment="1" applyProtection="1">
      <alignment horizontal="right"/>
      <protection locked="0"/>
    </xf>
    <xf numFmtId="8" fontId="0" fillId="0" borderId="0" xfId="0" applyNumberFormat="1"/>
    <xf numFmtId="8" fontId="0" fillId="0" borderId="0" xfId="0" applyNumberFormat="1" applyAlignment="1">
      <alignment vertical="center"/>
    </xf>
    <xf numFmtId="44" fontId="0" fillId="0" borderId="0" xfId="251" applyFont="1" applyAlignment="1" applyProtection="1">
      <alignment vertical="center"/>
      <protection locked="0"/>
    </xf>
    <xf numFmtId="4" fontId="17" fillId="4" borderId="18" xfId="0" applyNumberFormat="1" applyFont="1" applyFill="1" applyBorder="1" applyAlignment="1">
      <alignment horizontal="right" vertical="top" wrapText="1"/>
    </xf>
    <xf numFmtId="4" fontId="8" fillId="0" borderId="0" xfId="0" applyNumberFormat="1" applyFont="1" applyBorder="1" applyProtection="1">
      <protection locked="0"/>
    </xf>
    <xf numFmtId="4" fontId="8" fillId="0" borderId="0" xfId="0" applyNumberFormat="1" applyFont="1" applyBorder="1" applyProtection="1">
      <protection locked="0"/>
    </xf>
    <xf numFmtId="4" fontId="9" fillId="0" borderId="7" xfId="0" applyNumberFormat="1" applyFont="1" applyFill="1" applyBorder="1" applyAlignment="1" applyProtection="1">
      <alignment horizontal="right"/>
      <protection locked="0"/>
    </xf>
    <xf numFmtId="4" fontId="8" fillId="0" borderId="0" xfId="0" applyNumberFormat="1" applyFont="1" applyBorder="1" applyProtection="1">
      <protection locked="0"/>
    </xf>
    <xf numFmtId="0" fontId="16" fillId="0" borderId="0" xfId="0" applyFont="1" applyAlignment="1">
      <alignment horizontal="center"/>
    </xf>
    <xf numFmtId="0" fontId="12" fillId="7" borderId="16" xfId="0" applyFont="1" applyFill="1" applyBorder="1" applyAlignment="1">
      <alignment horizontal="center" vertical="center" wrapText="1"/>
    </xf>
    <xf numFmtId="0" fontId="12" fillId="7" borderId="17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12" fillId="7" borderId="17" xfId="21" applyFont="1" applyFill="1" applyBorder="1" applyAlignment="1">
      <alignment horizontal="center" vertical="center" wrapText="1"/>
    </xf>
    <xf numFmtId="43" fontId="16" fillId="4" borderId="18" xfId="0" applyNumberFormat="1" applyFont="1" applyFill="1" applyBorder="1" applyAlignment="1">
      <alignment horizontal="right" vertical="top"/>
    </xf>
    <xf numFmtId="4" fontId="8" fillId="0" borderId="0" xfId="0" applyNumberFormat="1" applyFont="1" applyBorder="1" applyProtection="1">
      <protection locked="0"/>
    </xf>
    <xf numFmtId="4" fontId="8" fillId="0" borderId="0" xfId="0" applyNumberFormat="1" applyFont="1" applyBorder="1" applyProtection="1">
      <protection locked="0"/>
    </xf>
    <xf numFmtId="43" fontId="16" fillId="18" borderId="16" xfId="2" applyFont="1" applyFill="1" applyBorder="1" applyAlignment="1">
      <alignment horizontal="right" vertical="center" wrapText="1"/>
    </xf>
    <xf numFmtId="43" fontId="16" fillId="18" borderId="16" xfId="2" applyFont="1" applyFill="1" applyBorder="1" applyAlignment="1">
      <alignment horizontal="right" vertical="top" wrapText="1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14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12" xfId="3" applyFont="1" applyFill="1" applyBorder="1" applyAlignment="1">
      <alignment horizontal="center" vertical="center"/>
    </xf>
    <xf numFmtId="0" fontId="2" fillId="2" borderId="13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37" fontId="12" fillId="7" borderId="16" xfId="4" applyNumberFormat="1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left" vertical="center" wrapText="1"/>
    </xf>
    <xf numFmtId="0" fontId="21" fillId="4" borderId="0" xfId="0" applyFont="1" applyFill="1" applyBorder="1" applyAlignment="1">
      <alignment horizontal="left" vertical="center" wrapText="1"/>
    </xf>
    <xf numFmtId="0" fontId="21" fillId="4" borderId="2" xfId="0" applyFont="1" applyFill="1" applyBorder="1" applyAlignment="1">
      <alignment horizontal="left" vertical="center" wrapText="1"/>
    </xf>
    <xf numFmtId="0" fontId="16" fillId="0" borderId="7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" fillId="4" borderId="0" xfId="0" applyFont="1" applyFill="1" applyAlignment="1">
      <alignment horizontal="left" vertical="top" wrapText="1"/>
    </xf>
    <xf numFmtId="43" fontId="26" fillId="4" borderId="17" xfId="2" applyFont="1" applyFill="1" applyBorder="1" applyAlignment="1">
      <alignment horizontal="right" vertical="center" wrapText="1"/>
    </xf>
    <xf numFmtId="43" fontId="26" fillId="4" borderId="19" xfId="2" applyFont="1" applyFill="1" applyBorder="1" applyAlignment="1">
      <alignment horizontal="right" vertical="center" wrapText="1"/>
    </xf>
    <xf numFmtId="43" fontId="4" fillId="0" borderId="9" xfId="2" applyFont="1" applyBorder="1" applyAlignment="1">
      <alignment horizontal="center" vertical="top" wrapText="1"/>
    </xf>
    <xf numFmtId="43" fontId="4" fillId="0" borderId="10" xfId="2" applyFont="1" applyBorder="1" applyAlignment="1">
      <alignment horizontal="center" vertical="top" wrapText="1"/>
    </xf>
    <xf numFmtId="0" fontId="20" fillId="4" borderId="0" xfId="0" applyFont="1" applyFill="1" applyBorder="1" applyAlignment="1">
      <alignment horizontal="left" vertical="center" wrapText="1"/>
    </xf>
    <xf numFmtId="0" fontId="20" fillId="4" borderId="2" xfId="0" applyFont="1" applyFill="1" applyBorder="1" applyAlignment="1">
      <alignment horizontal="left" vertical="center" wrapText="1"/>
    </xf>
    <xf numFmtId="43" fontId="21" fillId="4" borderId="17" xfId="2" applyFont="1" applyFill="1" applyBorder="1" applyAlignment="1">
      <alignment horizontal="right" vertical="center" wrapText="1"/>
    </xf>
    <xf numFmtId="43" fontId="21" fillId="4" borderId="19" xfId="2" applyFont="1" applyFill="1" applyBorder="1" applyAlignment="1">
      <alignment horizontal="right" vertical="center" wrapText="1"/>
    </xf>
    <xf numFmtId="43" fontId="12" fillId="0" borderId="9" xfId="2" applyFont="1" applyBorder="1" applyAlignment="1">
      <alignment horizontal="center" vertical="top" wrapText="1"/>
    </xf>
    <xf numFmtId="43" fontId="12" fillId="0" borderId="10" xfId="2" applyFont="1" applyBorder="1" applyAlignment="1">
      <alignment horizontal="center" vertical="top" wrapText="1"/>
    </xf>
    <xf numFmtId="37" fontId="12" fillId="7" borderId="16" xfId="4" applyNumberFormat="1" applyFont="1" applyFill="1" applyBorder="1" applyAlignment="1">
      <alignment horizontal="center" vertical="center"/>
    </xf>
    <xf numFmtId="0" fontId="12" fillId="7" borderId="0" xfId="0" applyFont="1" applyFill="1" applyBorder="1" applyAlignment="1">
      <alignment horizontal="center"/>
    </xf>
    <xf numFmtId="0" fontId="12" fillId="4" borderId="4" xfId="0" applyNumberFormat="1" applyFont="1" applyFill="1" applyBorder="1" applyAlignment="1" applyProtection="1">
      <alignment horizontal="center"/>
      <protection locked="0"/>
    </xf>
    <xf numFmtId="0" fontId="12" fillId="7" borderId="11" xfId="0" applyFont="1" applyFill="1" applyBorder="1" applyAlignment="1">
      <alignment horizontal="center" vertical="center"/>
    </xf>
    <xf numFmtId="0" fontId="12" fillId="7" borderId="8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center"/>
    </xf>
    <xf numFmtId="0" fontId="12" fillId="7" borderId="16" xfId="0" applyFont="1" applyFill="1" applyBorder="1" applyAlignment="1">
      <alignment horizontal="center" vertical="center" wrapText="1"/>
    </xf>
    <xf numFmtId="0" fontId="12" fillId="7" borderId="16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left" vertical="top" wrapText="1"/>
    </xf>
    <xf numFmtId="0" fontId="17" fillId="4" borderId="2" xfId="0" applyFont="1" applyFill="1" applyBorder="1" applyAlignment="1">
      <alignment horizontal="left" vertical="top" wrapText="1"/>
    </xf>
    <xf numFmtId="0" fontId="16" fillId="4" borderId="1" xfId="0" applyFont="1" applyFill="1" applyBorder="1" applyAlignment="1">
      <alignment horizontal="left" vertical="center" wrapText="1"/>
    </xf>
    <xf numFmtId="0" fontId="16" fillId="4" borderId="0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horizontal="left" vertical="center" wrapText="1"/>
    </xf>
    <xf numFmtId="0" fontId="17" fillId="4" borderId="6" xfId="0" applyFont="1" applyFill="1" applyBorder="1" applyAlignment="1">
      <alignment horizontal="left" vertical="center" wrapText="1" indent="3"/>
    </xf>
    <xf numFmtId="0" fontId="17" fillId="4" borderId="10" xfId="0" applyFont="1" applyFill="1" applyBorder="1" applyAlignment="1">
      <alignment horizontal="left" vertical="center" wrapText="1" indent="3"/>
    </xf>
    <xf numFmtId="0" fontId="16" fillId="4" borderId="0" xfId="0" applyFont="1" applyFill="1" applyBorder="1" applyAlignment="1">
      <alignment horizontal="justify" vertical="center" wrapText="1"/>
    </xf>
    <xf numFmtId="0" fontId="16" fillId="4" borderId="2" xfId="0" applyFont="1" applyFill="1" applyBorder="1" applyAlignment="1">
      <alignment horizontal="justify" vertical="center" wrapText="1"/>
    </xf>
    <xf numFmtId="0" fontId="12" fillId="7" borderId="7" xfId="0" applyFont="1" applyFill="1" applyBorder="1" applyAlignment="1">
      <alignment horizontal="center" vertical="center"/>
    </xf>
    <xf numFmtId="0" fontId="12" fillId="7" borderId="0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/>
    </xf>
    <xf numFmtId="0" fontId="12" fillId="7" borderId="17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12" fillId="7" borderId="10" xfId="0" applyFont="1" applyFill="1" applyBorder="1" applyAlignment="1">
      <alignment horizontal="center" vertical="center" wrapText="1"/>
    </xf>
    <xf numFmtId="0" fontId="33" fillId="4" borderId="0" xfId="0" applyFont="1" applyFill="1" applyBorder="1" applyAlignment="1">
      <alignment horizontal="center" vertical="center" wrapText="1"/>
    </xf>
    <xf numFmtId="0" fontId="33" fillId="4" borderId="20" xfId="0" applyFont="1" applyFill="1" applyBorder="1" applyAlignment="1">
      <alignment horizontal="center" vertical="center" wrapText="1"/>
    </xf>
    <xf numFmtId="0" fontId="34" fillId="4" borderId="35" xfId="0" applyFont="1" applyFill="1" applyBorder="1" applyAlignment="1">
      <alignment horizontal="left" vertical="center" wrapText="1" indent="3"/>
    </xf>
    <xf numFmtId="0" fontId="17" fillId="7" borderId="9" xfId="0" applyFont="1" applyFill="1" applyBorder="1" applyAlignment="1">
      <alignment horizontal="center"/>
    </xf>
    <xf numFmtId="0" fontId="17" fillId="7" borderId="10" xfId="0" applyFont="1" applyFill="1" applyBorder="1" applyAlignment="1">
      <alignment horizontal="center"/>
    </xf>
    <xf numFmtId="0" fontId="37" fillId="4" borderId="0" xfId="0" applyFont="1" applyFill="1" applyBorder="1" applyAlignment="1">
      <alignment horizontal="center" vertical="center" wrapText="1"/>
    </xf>
    <xf numFmtId="0" fontId="33" fillId="4" borderId="22" xfId="0" applyFont="1" applyFill="1" applyBorder="1" applyAlignment="1">
      <alignment horizontal="center" vertical="center" wrapText="1"/>
    </xf>
    <xf numFmtId="0" fontId="33" fillId="4" borderId="25" xfId="0" applyFont="1" applyFill="1" applyBorder="1" applyAlignment="1">
      <alignment horizontal="center" vertical="center" wrapText="1"/>
    </xf>
    <xf numFmtId="0" fontId="33" fillId="4" borderId="34" xfId="0" applyFont="1" applyFill="1" applyBorder="1" applyAlignment="1">
      <alignment horizontal="center" vertical="center" wrapText="1"/>
    </xf>
    <xf numFmtId="0" fontId="33" fillId="4" borderId="7" xfId="0" applyFont="1" applyFill="1" applyBorder="1" applyAlignment="1">
      <alignment horizontal="center" vertical="center" wrapText="1"/>
    </xf>
    <xf numFmtId="0" fontId="12" fillId="7" borderId="17" xfId="21" applyFont="1" applyFill="1" applyBorder="1" applyAlignment="1">
      <alignment horizontal="center" vertical="center" wrapText="1"/>
    </xf>
    <xf numFmtId="0" fontId="12" fillId="7" borderId="18" xfId="21" applyFont="1" applyFill="1" applyBorder="1" applyAlignment="1">
      <alignment horizontal="center" vertical="center" wrapText="1"/>
    </xf>
    <xf numFmtId="0" fontId="12" fillId="7" borderId="9" xfId="21" applyFont="1" applyFill="1" applyBorder="1" applyAlignment="1">
      <alignment horizontal="center" vertical="center" wrapText="1"/>
    </xf>
    <xf numFmtId="0" fontId="12" fillId="7" borderId="10" xfId="21" applyFont="1" applyFill="1" applyBorder="1" applyAlignment="1">
      <alignment horizontal="center" vertical="center" wrapText="1"/>
    </xf>
    <xf numFmtId="0" fontId="17" fillId="7" borderId="9" xfId="0" applyFont="1" applyFill="1" applyBorder="1" applyAlignment="1">
      <alignment horizontal="left" vertical="center"/>
    </xf>
    <xf numFmtId="0" fontId="17" fillId="7" borderId="10" xfId="0" applyFont="1" applyFill="1" applyBorder="1" applyAlignment="1">
      <alignment horizontal="left" vertical="center"/>
    </xf>
    <xf numFmtId="0" fontId="12" fillId="7" borderId="9" xfId="0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center"/>
    </xf>
    <xf numFmtId="0" fontId="12" fillId="7" borderId="10" xfId="0" applyFont="1" applyFill="1" applyBorder="1" applyAlignment="1">
      <alignment horizontal="center" vertical="center"/>
    </xf>
    <xf numFmtId="0" fontId="12" fillId="7" borderId="16" xfId="21" applyFont="1" applyFill="1" applyBorder="1" applyAlignment="1">
      <alignment horizontal="center" vertical="center" wrapText="1"/>
    </xf>
    <xf numFmtId="0" fontId="17" fillId="7" borderId="17" xfId="0" applyFont="1" applyFill="1" applyBorder="1" applyAlignment="1">
      <alignment horizontal="center" vertical="center" wrapText="1"/>
    </xf>
    <xf numFmtId="0" fontId="17" fillId="7" borderId="18" xfId="0" applyFont="1" applyFill="1" applyBorder="1" applyAlignment="1">
      <alignment horizontal="center" vertical="center" wrapText="1"/>
    </xf>
    <xf numFmtId="0" fontId="12" fillId="7" borderId="17" xfId="0" applyFont="1" applyFill="1" applyBorder="1" applyAlignment="1">
      <alignment horizontal="center" vertical="center"/>
    </xf>
    <xf numFmtId="0" fontId="12" fillId="7" borderId="18" xfId="0" applyFont="1" applyFill="1" applyBorder="1" applyAlignment="1">
      <alignment horizontal="center" vertical="center"/>
    </xf>
  </cellXfs>
  <cellStyles count="258">
    <cellStyle name="=C:\WINNT\SYSTEM32\COMMAND.COM" xfId="1"/>
    <cellStyle name="20% - Énfasis1 2" xfId="105"/>
    <cellStyle name="20% - Énfasis2 2" xfId="106"/>
    <cellStyle name="20% - Énfasis3 2" xfId="107"/>
    <cellStyle name="20% - Énfasis4 2" xfId="108"/>
    <cellStyle name="40% - Énfasis3 2" xfId="109"/>
    <cellStyle name="60% - Énfasis3 2" xfId="110"/>
    <cellStyle name="60% - Énfasis4 2" xfId="111"/>
    <cellStyle name="60% - Énfasis6 2" xfId="112"/>
    <cellStyle name="Euro" xfId="10"/>
    <cellStyle name="Fecha" xfId="22"/>
    <cellStyle name="Fijo" xfId="23"/>
    <cellStyle name="HEADING1" xfId="24"/>
    <cellStyle name="HEADING2" xfId="25"/>
    <cellStyle name="Millares" xfId="2" builtinId="3"/>
    <cellStyle name="Millares 10" xfId="126"/>
    <cellStyle name="Millares 12" xfId="26"/>
    <cellStyle name="Millares 13" xfId="27"/>
    <cellStyle name="Millares 14" xfId="28"/>
    <cellStyle name="Millares 15" xfId="29"/>
    <cellStyle name="Millares 2" xfId="5"/>
    <cellStyle name="Millares 2 10" xfId="31"/>
    <cellStyle name="Millares 2 11" xfId="32"/>
    <cellStyle name="Millares 2 12" xfId="33"/>
    <cellStyle name="Millares 2 13" xfId="34"/>
    <cellStyle name="Millares 2 14" xfId="35"/>
    <cellStyle name="Millares 2 15" xfId="36"/>
    <cellStyle name="Millares 2 16" xfId="116"/>
    <cellStyle name="Millares 2 17" xfId="121"/>
    <cellStyle name="Millares 2 18" xfId="30"/>
    <cellStyle name="Millares 2 2" xfId="11"/>
    <cellStyle name="Millares 2 2 2" xfId="127"/>
    <cellStyle name="Millares 2 2 3" xfId="37"/>
    <cellStyle name="Millares 2 3" xfId="12"/>
    <cellStyle name="Millares 2 3 2" xfId="38"/>
    <cellStyle name="Millares 2 4" xfId="39"/>
    <cellStyle name="Millares 2 5" xfId="40"/>
    <cellStyle name="Millares 2 6" xfId="41"/>
    <cellStyle name="Millares 2 7" xfId="42"/>
    <cellStyle name="Millares 2 8" xfId="43"/>
    <cellStyle name="Millares 2 9" xfId="44"/>
    <cellStyle name="Millares 3" xfId="13"/>
    <cellStyle name="Millares 3 2" xfId="45"/>
    <cellStyle name="Millares 3 3" xfId="46"/>
    <cellStyle name="Millares 3 4" xfId="47"/>
    <cellStyle name="Millares 3 5" xfId="48"/>
    <cellStyle name="Millares 3 6" xfId="113"/>
    <cellStyle name="Millares 4" xfId="49"/>
    <cellStyle name="Millares 4 2" xfId="104"/>
    <cellStyle name="Millares 4 3" xfId="128"/>
    <cellStyle name="Millares 5" xfId="129"/>
    <cellStyle name="Millares 6" xfId="50"/>
    <cellStyle name="Millares 7" xfId="51"/>
    <cellStyle name="Millares 8" xfId="52"/>
    <cellStyle name="Millares 8 2" xfId="130"/>
    <cellStyle name="Millares 9" xfId="131"/>
    <cellStyle name="Moneda" xfId="251" builtinId="4"/>
    <cellStyle name="Moneda 2" xfId="14"/>
    <cellStyle name="Moneda 2 2" xfId="247"/>
    <cellStyle name="Moneda 2 3" xfId="252"/>
    <cellStyle name="Moneda 2 4" xfId="253"/>
    <cellStyle name="Moneda 2 5" xfId="254"/>
    <cellStyle name="Moneda 2 6" xfId="255"/>
    <cellStyle name="Moneda 2 7" xfId="256"/>
    <cellStyle name="Moneda 2 8" xfId="257"/>
    <cellStyle name="Normal" xfId="0" builtinId="0"/>
    <cellStyle name="Normal 10" xfId="132"/>
    <cellStyle name="Normal 10 2" xfId="53"/>
    <cellStyle name="Normal 10 3" xfId="54"/>
    <cellStyle name="Normal 10 4" xfId="55"/>
    <cellStyle name="Normal 10 5" xfId="56"/>
    <cellStyle name="Normal 11" xfId="133"/>
    <cellStyle name="Normal 12" xfId="57"/>
    <cellStyle name="Normal 12 2" xfId="134"/>
    <cellStyle name="Normal 13" xfId="135"/>
    <cellStyle name="Normal 14" xfId="58"/>
    <cellStyle name="Normal 2" xfId="3"/>
    <cellStyle name="Normal 2 10" xfId="59"/>
    <cellStyle name="Normal 2 10 2" xfId="136"/>
    <cellStyle name="Normal 2 10 3" xfId="137"/>
    <cellStyle name="Normal 2 11" xfId="60"/>
    <cellStyle name="Normal 2 11 2" xfId="138"/>
    <cellStyle name="Normal 2 11 3" xfId="139"/>
    <cellStyle name="Normal 2 12" xfId="61"/>
    <cellStyle name="Normal 2 12 2" xfId="140"/>
    <cellStyle name="Normal 2 12 3" xfId="141"/>
    <cellStyle name="Normal 2 13" xfId="62"/>
    <cellStyle name="Normal 2 13 2" xfId="142"/>
    <cellStyle name="Normal 2 13 3" xfId="143"/>
    <cellStyle name="Normal 2 14" xfId="63"/>
    <cellStyle name="Normal 2 14 2" xfId="144"/>
    <cellStyle name="Normal 2 14 3" xfId="145"/>
    <cellStyle name="Normal 2 15" xfId="64"/>
    <cellStyle name="Normal 2 15 2" xfId="146"/>
    <cellStyle name="Normal 2 15 3" xfId="147"/>
    <cellStyle name="Normal 2 16" xfId="65"/>
    <cellStyle name="Normal 2 16 2" xfId="148"/>
    <cellStyle name="Normal 2 16 3" xfId="149"/>
    <cellStyle name="Normal 2 17" xfId="66"/>
    <cellStyle name="Normal 2 17 2" xfId="150"/>
    <cellStyle name="Normal 2 17 3" xfId="151"/>
    <cellStyle name="Normal 2 18" xfId="67"/>
    <cellStyle name="Normal 2 18 2" xfId="152"/>
    <cellStyle name="Normal 2 19" xfId="114"/>
    <cellStyle name="Normal 2 2" xfId="6"/>
    <cellStyle name="Normal 2 2 10" xfId="154"/>
    <cellStyle name="Normal 2 2 11" xfId="155"/>
    <cellStyle name="Normal 2 2 12" xfId="156"/>
    <cellStyle name="Normal 2 2 13" xfId="157"/>
    <cellStyle name="Normal 2 2 14" xfId="158"/>
    <cellStyle name="Normal 2 2 15" xfId="159"/>
    <cellStyle name="Normal 2 2 16" xfId="160"/>
    <cellStyle name="Normal 2 2 17" xfId="161"/>
    <cellStyle name="Normal 2 2 18" xfId="162"/>
    <cellStyle name="Normal 2 2 19" xfId="163"/>
    <cellStyle name="Normal 2 2 2" xfId="164"/>
    <cellStyle name="Normal 2 2 2 2" xfId="165"/>
    <cellStyle name="Normal 2 2 2 3" xfId="166"/>
    <cellStyle name="Normal 2 2 2 4" xfId="167"/>
    <cellStyle name="Normal 2 2 2 5" xfId="168"/>
    <cellStyle name="Normal 2 2 2 6" xfId="169"/>
    <cellStyle name="Normal 2 2 2 7" xfId="170"/>
    <cellStyle name="Normal 2 2 20" xfId="171"/>
    <cellStyle name="Normal 2 2 21" xfId="172"/>
    <cellStyle name="Normal 2 2 22" xfId="173"/>
    <cellStyle name="Normal 2 2 23" xfId="153"/>
    <cellStyle name="Normal 2 2 3" xfId="174"/>
    <cellStyle name="Normal 2 2 4" xfId="175"/>
    <cellStyle name="Normal 2 2 5" xfId="176"/>
    <cellStyle name="Normal 2 2 6" xfId="177"/>
    <cellStyle name="Normal 2 2 7" xfId="178"/>
    <cellStyle name="Normal 2 2 8" xfId="179"/>
    <cellStyle name="Normal 2 2 9" xfId="180"/>
    <cellStyle name="Normal 2 20" xfId="181"/>
    <cellStyle name="Normal 2 21" xfId="182"/>
    <cellStyle name="Normal 2 22" xfId="183"/>
    <cellStyle name="Normal 2 23" xfId="184"/>
    <cellStyle name="Normal 2 24" xfId="185"/>
    <cellStyle name="Normal 2 25" xfId="186"/>
    <cellStyle name="Normal 2 26" xfId="187"/>
    <cellStyle name="Normal 2 27" xfId="188"/>
    <cellStyle name="Normal 2 28" xfId="189"/>
    <cellStyle name="Normal 2 29" xfId="190"/>
    <cellStyle name="Normal 2 3" xfId="68"/>
    <cellStyle name="Normal 2 3 2" xfId="192"/>
    <cellStyle name="Normal 2 3 3" xfId="193"/>
    <cellStyle name="Normal 2 3 4" xfId="194"/>
    <cellStyle name="Normal 2 3 5" xfId="195"/>
    <cellStyle name="Normal 2 3 6" xfId="196"/>
    <cellStyle name="Normal 2 3 7" xfId="197"/>
    <cellStyle name="Normal 2 3 8" xfId="191"/>
    <cellStyle name="Normal 2 30" xfId="198"/>
    <cellStyle name="Normal 2 31" xfId="248"/>
    <cellStyle name="Normal 2 4" xfId="69"/>
    <cellStyle name="Normal 2 4 2" xfId="199"/>
    <cellStyle name="Normal 2 4 3" xfId="200"/>
    <cellStyle name="Normal 2 5" xfId="70"/>
    <cellStyle name="Normal 2 5 2" xfId="201"/>
    <cellStyle name="Normal 2 5 3" xfId="202"/>
    <cellStyle name="Normal 2 6" xfId="71"/>
    <cellStyle name="Normal 2 6 2" xfId="203"/>
    <cellStyle name="Normal 2 6 3" xfId="204"/>
    <cellStyle name="Normal 2 7" xfId="72"/>
    <cellStyle name="Normal 2 7 2" xfId="205"/>
    <cellStyle name="Normal 2 7 3" xfId="206"/>
    <cellStyle name="Normal 2 8" xfId="73"/>
    <cellStyle name="Normal 2 8 2" xfId="207"/>
    <cellStyle name="Normal 2 8 3" xfId="208"/>
    <cellStyle name="Normal 2 82" xfId="209"/>
    <cellStyle name="Normal 2 83" xfId="210"/>
    <cellStyle name="Normal 2 86" xfId="211"/>
    <cellStyle name="Normal 2 9" xfId="74"/>
    <cellStyle name="Normal 2 9 2" xfId="212"/>
    <cellStyle name="Normal 2 9 3" xfId="213"/>
    <cellStyle name="Normal 3" xfId="7"/>
    <cellStyle name="Normal 3 10" xfId="249"/>
    <cellStyle name="Normal 3 2" xfId="76"/>
    <cellStyle name="Normal 3 3" xfId="77"/>
    <cellStyle name="Normal 3 4" xfId="78"/>
    <cellStyle name="Normal 3 5" xfId="79"/>
    <cellStyle name="Normal 3 6" xfId="80"/>
    <cellStyle name="Normal 3 7" xfId="81"/>
    <cellStyle name="Normal 3 8" xfId="82"/>
    <cellStyle name="Normal 3 9" xfId="75"/>
    <cellStyle name="Normal 4" xfId="15"/>
    <cellStyle name="Normal 4 2" xfId="8"/>
    <cellStyle name="Normal 4 2 2" xfId="117"/>
    <cellStyle name="Normal 4 3" xfId="122"/>
    <cellStyle name="Normal 4 4" xfId="125"/>
    <cellStyle name="Normal 4 5" xfId="83"/>
    <cellStyle name="Normal 5" xfId="16"/>
    <cellStyle name="Normal 5 10" xfId="214"/>
    <cellStyle name="Normal 5 11" xfId="215"/>
    <cellStyle name="Normal 5 12" xfId="216"/>
    <cellStyle name="Normal 5 13" xfId="217"/>
    <cellStyle name="Normal 5 14" xfId="218"/>
    <cellStyle name="Normal 5 15" xfId="219"/>
    <cellStyle name="Normal 5 16" xfId="220"/>
    <cellStyle name="Normal 5 17" xfId="221"/>
    <cellStyle name="Normal 5 2" xfId="17"/>
    <cellStyle name="Normal 5 2 2" xfId="222"/>
    <cellStyle name="Normal 5 3" xfId="84"/>
    <cellStyle name="Normal 5 3 2" xfId="223"/>
    <cellStyle name="Normal 5 4" xfId="85"/>
    <cellStyle name="Normal 5 4 2" xfId="224"/>
    <cellStyle name="Normal 5 5" xfId="86"/>
    <cellStyle name="Normal 5 5 2" xfId="225"/>
    <cellStyle name="Normal 5 6" xfId="118"/>
    <cellStyle name="Normal 5 7" xfId="123"/>
    <cellStyle name="Normal 5 7 2" xfId="226"/>
    <cellStyle name="Normal 5 8" xfId="227"/>
    <cellStyle name="Normal 5 9" xfId="228"/>
    <cellStyle name="Normal 56" xfId="119"/>
    <cellStyle name="Normal 6" xfId="18"/>
    <cellStyle name="Normal 6 2" xfId="19"/>
    <cellStyle name="Normal 6 3" xfId="87"/>
    <cellStyle name="Normal 7" xfId="88"/>
    <cellStyle name="Normal 7 10" xfId="230"/>
    <cellStyle name="Normal 7 11" xfId="231"/>
    <cellStyle name="Normal 7 12" xfId="232"/>
    <cellStyle name="Normal 7 13" xfId="233"/>
    <cellStyle name="Normal 7 14" xfId="234"/>
    <cellStyle name="Normal 7 15" xfId="235"/>
    <cellStyle name="Normal 7 16" xfId="236"/>
    <cellStyle name="Normal 7 17" xfId="237"/>
    <cellStyle name="Normal 7 18" xfId="229"/>
    <cellStyle name="Normal 7 2" xfId="238"/>
    <cellStyle name="Normal 7 3" xfId="239"/>
    <cellStyle name="Normal 7 4" xfId="240"/>
    <cellStyle name="Normal 7 5" xfId="241"/>
    <cellStyle name="Normal 7 6" xfId="242"/>
    <cellStyle name="Normal 7 7" xfId="243"/>
    <cellStyle name="Normal 7 8" xfId="244"/>
    <cellStyle name="Normal 7 9" xfId="245"/>
    <cellStyle name="Normal 8" xfId="89"/>
    <cellStyle name="Normal 9" xfId="4"/>
    <cellStyle name="Normal 9 2" xfId="124"/>
    <cellStyle name="Normal 9 3" xfId="115"/>
    <cellStyle name="Normal_141008Reportes Cuadros Institucionales-sectorialesADV" xfId="21"/>
    <cellStyle name="Notas 2" xfId="90"/>
    <cellStyle name="Porcentaje" xfId="20" builtinId="5"/>
    <cellStyle name="Porcentaje 2" xfId="120"/>
    <cellStyle name="Porcentual 2" xfId="9"/>
    <cellStyle name="Porcentual 2 2" xfId="250"/>
    <cellStyle name="SAPBEXstdItem" xfId="246"/>
    <cellStyle name="Total 10" xfId="91"/>
    <cellStyle name="Total 11" xfId="92"/>
    <cellStyle name="Total 12" xfId="93"/>
    <cellStyle name="Total 13" xfId="94"/>
    <cellStyle name="Total 14" xfId="95"/>
    <cellStyle name="Total 2" xfId="96"/>
    <cellStyle name="Total 3" xfId="97"/>
    <cellStyle name="Total 4" xfId="98"/>
    <cellStyle name="Total 5" xfId="99"/>
    <cellStyle name="Total 6" xfId="100"/>
    <cellStyle name="Total 7" xfId="101"/>
    <cellStyle name="Total 8" xfId="102"/>
    <cellStyle name="Total 9" xfId="10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4.4" x14ac:dyDescent="0.3"/>
  <cols>
    <col min="4" max="5" width="11.44140625" style="7"/>
  </cols>
  <sheetData>
    <row r="2" spans="1:5" x14ac:dyDescent="0.3">
      <c r="A2" s="252" t="s">
        <v>0</v>
      </c>
      <c r="B2" s="252"/>
      <c r="C2" s="252"/>
      <c r="D2" s="252"/>
      <c r="E2" s="13" t="e">
        <f>#REF!</f>
        <v>#REF!</v>
      </c>
    </row>
    <row r="3" spans="1:5" x14ac:dyDescent="0.3">
      <c r="A3" s="252" t="s">
        <v>2</v>
      </c>
      <c r="B3" s="252"/>
      <c r="C3" s="252"/>
      <c r="D3" s="252"/>
      <c r="E3" s="13" t="e">
        <f>#REF!</f>
        <v>#REF!</v>
      </c>
    </row>
    <row r="4" spans="1:5" x14ac:dyDescent="0.3">
      <c r="A4" s="252" t="s">
        <v>1</v>
      </c>
      <c r="B4" s="252"/>
      <c r="C4" s="252"/>
      <c r="D4" s="252"/>
      <c r="E4" s="14"/>
    </row>
    <row r="5" spans="1:5" x14ac:dyDescent="0.3">
      <c r="A5" s="252" t="s">
        <v>70</v>
      </c>
      <c r="B5" s="252"/>
      <c r="C5" s="252"/>
      <c r="D5" s="252"/>
      <c r="E5" t="s">
        <v>68</v>
      </c>
    </row>
    <row r="6" spans="1:5" x14ac:dyDescent="0.3">
      <c r="A6" s="6"/>
      <c r="B6" s="6"/>
      <c r="C6" s="247" t="s">
        <v>3</v>
      </c>
      <c r="D6" s="247"/>
      <c r="E6" s="1">
        <v>2013</v>
      </c>
    </row>
    <row r="7" spans="1:5" x14ac:dyDescent="0.3">
      <c r="A7" s="243" t="s">
        <v>66</v>
      </c>
      <c r="B7" s="244" t="s">
        <v>6</v>
      </c>
      <c r="C7" s="245" t="s">
        <v>8</v>
      </c>
      <c r="D7" s="245"/>
      <c r="E7" s="8" t="e">
        <f>#REF!</f>
        <v>#REF!</v>
      </c>
    </row>
    <row r="8" spans="1:5" x14ac:dyDescent="0.3">
      <c r="A8" s="243"/>
      <c r="B8" s="244"/>
      <c r="C8" s="245" t="s">
        <v>10</v>
      </c>
      <c r="D8" s="245"/>
      <c r="E8" s="8" t="e">
        <f>#REF!</f>
        <v>#REF!</v>
      </c>
    </row>
    <row r="9" spans="1:5" x14ac:dyDescent="0.3">
      <c r="A9" s="243"/>
      <c r="B9" s="244"/>
      <c r="C9" s="245" t="s">
        <v>12</v>
      </c>
      <c r="D9" s="245"/>
      <c r="E9" s="8" t="e">
        <f>#REF!</f>
        <v>#REF!</v>
      </c>
    </row>
    <row r="10" spans="1:5" x14ac:dyDescent="0.3">
      <c r="A10" s="243"/>
      <c r="B10" s="244"/>
      <c r="C10" s="245" t="s">
        <v>14</v>
      </c>
      <c r="D10" s="245"/>
      <c r="E10" s="8" t="e">
        <f>#REF!</f>
        <v>#REF!</v>
      </c>
    </row>
    <row r="11" spans="1:5" x14ac:dyDescent="0.3">
      <c r="A11" s="243"/>
      <c r="B11" s="244"/>
      <c r="C11" s="245" t="s">
        <v>16</v>
      </c>
      <c r="D11" s="245"/>
      <c r="E11" s="8" t="e">
        <f>#REF!</f>
        <v>#REF!</v>
      </c>
    </row>
    <row r="12" spans="1:5" x14ac:dyDescent="0.3">
      <c r="A12" s="243"/>
      <c r="B12" s="244"/>
      <c r="C12" s="245" t="s">
        <v>18</v>
      </c>
      <c r="D12" s="245"/>
      <c r="E12" s="8" t="e">
        <f>#REF!</f>
        <v>#REF!</v>
      </c>
    </row>
    <row r="13" spans="1:5" x14ac:dyDescent="0.3">
      <c r="A13" s="243"/>
      <c r="B13" s="244"/>
      <c r="C13" s="245" t="s">
        <v>20</v>
      </c>
      <c r="D13" s="245"/>
      <c r="E13" s="8" t="e">
        <f>#REF!</f>
        <v>#REF!</v>
      </c>
    </row>
    <row r="14" spans="1:5" ht="15" thickBot="1" x14ac:dyDescent="0.35">
      <c r="A14" s="243"/>
      <c r="B14" s="4"/>
      <c r="C14" s="246" t="s">
        <v>23</v>
      </c>
      <c r="D14" s="246"/>
      <c r="E14" s="9" t="e">
        <f>#REF!</f>
        <v>#REF!</v>
      </c>
    </row>
    <row r="15" spans="1:5" x14ac:dyDescent="0.3">
      <c r="A15" s="243"/>
      <c r="B15" s="244" t="s">
        <v>25</v>
      </c>
      <c r="C15" s="245" t="s">
        <v>27</v>
      </c>
      <c r="D15" s="245"/>
      <c r="E15" s="8" t="e">
        <f>#REF!</f>
        <v>#REF!</v>
      </c>
    </row>
    <row r="16" spans="1:5" x14ac:dyDescent="0.3">
      <c r="A16" s="243"/>
      <c r="B16" s="244"/>
      <c r="C16" s="245" t="s">
        <v>29</v>
      </c>
      <c r="D16" s="245"/>
      <c r="E16" s="8" t="e">
        <f>#REF!</f>
        <v>#REF!</v>
      </c>
    </row>
    <row r="17" spans="1:5" x14ac:dyDescent="0.3">
      <c r="A17" s="243"/>
      <c r="B17" s="244"/>
      <c r="C17" s="245" t="s">
        <v>31</v>
      </c>
      <c r="D17" s="245"/>
      <c r="E17" s="8" t="e">
        <f>#REF!</f>
        <v>#REF!</v>
      </c>
    </row>
    <row r="18" spans="1:5" x14ac:dyDescent="0.3">
      <c r="A18" s="243"/>
      <c r="B18" s="244"/>
      <c r="C18" s="245" t="s">
        <v>33</v>
      </c>
      <c r="D18" s="245"/>
      <c r="E18" s="8" t="e">
        <f>#REF!</f>
        <v>#REF!</v>
      </c>
    </row>
    <row r="19" spans="1:5" x14ac:dyDescent="0.3">
      <c r="A19" s="243"/>
      <c r="B19" s="244"/>
      <c r="C19" s="245" t="s">
        <v>35</v>
      </c>
      <c r="D19" s="245"/>
      <c r="E19" s="8" t="e">
        <f>#REF!</f>
        <v>#REF!</v>
      </c>
    </row>
    <row r="20" spans="1:5" x14ac:dyDescent="0.3">
      <c r="A20" s="243"/>
      <c r="B20" s="244"/>
      <c r="C20" s="245" t="s">
        <v>37</v>
      </c>
      <c r="D20" s="245"/>
      <c r="E20" s="8" t="e">
        <f>#REF!</f>
        <v>#REF!</v>
      </c>
    </row>
    <row r="21" spans="1:5" x14ac:dyDescent="0.3">
      <c r="A21" s="243"/>
      <c r="B21" s="244"/>
      <c r="C21" s="245" t="s">
        <v>39</v>
      </c>
      <c r="D21" s="245"/>
      <c r="E21" s="8" t="e">
        <f>#REF!</f>
        <v>#REF!</v>
      </c>
    </row>
    <row r="22" spans="1:5" x14ac:dyDescent="0.3">
      <c r="A22" s="243"/>
      <c r="B22" s="244"/>
      <c r="C22" s="245" t="s">
        <v>40</v>
      </c>
      <c r="D22" s="245"/>
      <c r="E22" s="8" t="e">
        <f>#REF!</f>
        <v>#REF!</v>
      </c>
    </row>
    <row r="23" spans="1:5" x14ac:dyDescent="0.3">
      <c r="A23" s="243"/>
      <c r="B23" s="244"/>
      <c r="C23" s="245" t="s">
        <v>42</v>
      </c>
      <c r="D23" s="245"/>
      <c r="E23" s="8" t="e">
        <f>#REF!</f>
        <v>#REF!</v>
      </c>
    </row>
    <row r="24" spans="1:5" ht="15" thickBot="1" x14ac:dyDescent="0.35">
      <c r="A24" s="243"/>
      <c r="B24" s="4"/>
      <c r="C24" s="246" t="s">
        <v>44</v>
      </c>
      <c r="D24" s="246"/>
      <c r="E24" s="9" t="e">
        <f>#REF!</f>
        <v>#REF!</v>
      </c>
    </row>
    <row r="25" spans="1:5" ht="15" thickBot="1" x14ac:dyDescent="0.35">
      <c r="A25" s="243"/>
      <c r="B25" s="2"/>
      <c r="C25" s="246" t="s">
        <v>46</v>
      </c>
      <c r="D25" s="246"/>
      <c r="E25" s="9" t="e">
        <f>#REF!</f>
        <v>#REF!</v>
      </c>
    </row>
    <row r="26" spans="1:5" x14ac:dyDescent="0.3">
      <c r="A26" s="243" t="s">
        <v>67</v>
      </c>
      <c r="B26" s="244" t="s">
        <v>7</v>
      </c>
      <c r="C26" s="245" t="s">
        <v>9</v>
      </c>
      <c r="D26" s="245"/>
      <c r="E26" s="8" t="e">
        <f>#REF!</f>
        <v>#REF!</v>
      </c>
    </row>
    <row r="27" spans="1:5" x14ac:dyDescent="0.3">
      <c r="A27" s="243"/>
      <c r="B27" s="244"/>
      <c r="C27" s="245" t="s">
        <v>11</v>
      </c>
      <c r="D27" s="245"/>
      <c r="E27" s="8" t="e">
        <f>#REF!</f>
        <v>#REF!</v>
      </c>
    </row>
    <row r="28" spans="1:5" x14ac:dyDescent="0.3">
      <c r="A28" s="243"/>
      <c r="B28" s="244"/>
      <c r="C28" s="245" t="s">
        <v>13</v>
      </c>
      <c r="D28" s="245"/>
      <c r="E28" s="8" t="e">
        <f>#REF!</f>
        <v>#REF!</v>
      </c>
    </row>
    <row r="29" spans="1:5" x14ac:dyDescent="0.3">
      <c r="A29" s="243"/>
      <c r="B29" s="244"/>
      <c r="C29" s="245" t="s">
        <v>15</v>
      </c>
      <c r="D29" s="245"/>
      <c r="E29" s="8" t="e">
        <f>#REF!</f>
        <v>#REF!</v>
      </c>
    </row>
    <row r="30" spans="1:5" x14ac:dyDescent="0.3">
      <c r="A30" s="243"/>
      <c r="B30" s="244"/>
      <c r="C30" s="245" t="s">
        <v>17</v>
      </c>
      <c r="D30" s="245"/>
      <c r="E30" s="8" t="e">
        <f>#REF!</f>
        <v>#REF!</v>
      </c>
    </row>
    <row r="31" spans="1:5" x14ac:dyDescent="0.3">
      <c r="A31" s="243"/>
      <c r="B31" s="244"/>
      <c r="C31" s="245" t="s">
        <v>19</v>
      </c>
      <c r="D31" s="245"/>
      <c r="E31" s="8" t="e">
        <f>#REF!</f>
        <v>#REF!</v>
      </c>
    </row>
    <row r="32" spans="1:5" x14ac:dyDescent="0.3">
      <c r="A32" s="243"/>
      <c r="B32" s="244"/>
      <c r="C32" s="245" t="s">
        <v>21</v>
      </c>
      <c r="D32" s="245"/>
      <c r="E32" s="8" t="e">
        <f>#REF!</f>
        <v>#REF!</v>
      </c>
    </row>
    <row r="33" spans="1:5" x14ac:dyDescent="0.3">
      <c r="A33" s="243"/>
      <c r="B33" s="244"/>
      <c r="C33" s="245" t="s">
        <v>22</v>
      </c>
      <c r="D33" s="245"/>
      <c r="E33" s="8" t="e">
        <f>#REF!</f>
        <v>#REF!</v>
      </c>
    </row>
    <row r="34" spans="1:5" ht="15" thickBot="1" x14ac:dyDescent="0.35">
      <c r="A34" s="243"/>
      <c r="B34" s="4"/>
      <c r="C34" s="246" t="s">
        <v>24</v>
      </c>
      <c r="D34" s="246"/>
      <c r="E34" s="9" t="e">
        <f>#REF!</f>
        <v>#REF!</v>
      </c>
    </row>
    <row r="35" spans="1:5" x14ac:dyDescent="0.3">
      <c r="A35" s="243"/>
      <c r="B35" s="244" t="s">
        <v>26</v>
      </c>
      <c r="C35" s="245" t="s">
        <v>28</v>
      </c>
      <c r="D35" s="245"/>
      <c r="E35" s="8" t="e">
        <f>#REF!</f>
        <v>#REF!</v>
      </c>
    </row>
    <row r="36" spans="1:5" x14ac:dyDescent="0.3">
      <c r="A36" s="243"/>
      <c r="B36" s="244"/>
      <c r="C36" s="245" t="s">
        <v>30</v>
      </c>
      <c r="D36" s="245"/>
      <c r="E36" s="8" t="e">
        <f>#REF!</f>
        <v>#REF!</v>
      </c>
    </row>
    <row r="37" spans="1:5" x14ac:dyDescent="0.3">
      <c r="A37" s="243"/>
      <c r="B37" s="244"/>
      <c r="C37" s="245" t="s">
        <v>32</v>
      </c>
      <c r="D37" s="245"/>
      <c r="E37" s="8" t="e">
        <f>#REF!</f>
        <v>#REF!</v>
      </c>
    </row>
    <row r="38" spans="1:5" x14ac:dyDescent="0.3">
      <c r="A38" s="243"/>
      <c r="B38" s="244"/>
      <c r="C38" s="245" t="s">
        <v>34</v>
      </c>
      <c r="D38" s="245"/>
      <c r="E38" s="8" t="e">
        <f>#REF!</f>
        <v>#REF!</v>
      </c>
    </row>
    <row r="39" spans="1:5" x14ac:dyDescent="0.3">
      <c r="A39" s="243"/>
      <c r="B39" s="244"/>
      <c r="C39" s="245" t="s">
        <v>36</v>
      </c>
      <c r="D39" s="245"/>
      <c r="E39" s="8" t="e">
        <f>#REF!</f>
        <v>#REF!</v>
      </c>
    </row>
    <row r="40" spans="1:5" x14ac:dyDescent="0.3">
      <c r="A40" s="243"/>
      <c r="B40" s="244"/>
      <c r="C40" s="245" t="s">
        <v>38</v>
      </c>
      <c r="D40" s="245"/>
      <c r="E40" s="8" t="e">
        <f>#REF!</f>
        <v>#REF!</v>
      </c>
    </row>
    <row r="41" spans="1:5" ht="15" thickBot="1" x14ac:dyDescent="0.35">
      <c r="A41" s="243"/>
      <c r="B41" s="2"/>
      <c r="C41" s="246" t="s">
        <v>41</v>
      </c>
      <c r="D41" s="246"/>
      <c r="E41" s="9" t="e">
        <f>#REF!</f>
        <v>#REF!</v>
      </c>
    </row>
    <row r="42" spans="1:5" ht="15" thickBot="1" x14ac:dyDescent="0.35">
      <c r="A42" s="243"/>
      <c r="B42" s="2"/>
      <c r="C42" s="246" t="s">
        <v>43</v>
      </c>
      <c r="D42" s="246"/>
      <c r="E42" s="9" t="e">
        <f>#REF!</f>
        <v>#REF!</v>
      </c>
    </row>
    <row r="43" spans="1:5" x14ac:dyDescent="0.3">
      <c r="A43" s="3"/>
      <c r="B43" s="244" t="s">
        <v>45</v>
      </c>
      <c r="C43" s="248" t="s">
        <v>47</v>
      </c>
      <c r="D43" s="248"/>
      <c r="E43" s="10" t="e">
        <f>#REF!</f>
        <v>#REF!</v>
      </c>
    </row>
    <row r="44" spans="1:5" x14ac:dyDescent="0.3">
      <c r="A44" s="3"/>
      <c r="B44" s="244"/>
      <c r="C44" s="245" t="s">
        <v>48</v>
      </c>
      <c r="D44" s="245"/>
      <c r="E44" s="8" t="e">
        <f>#REF!</f>
        <v>#REF!</v>
      </c>
    </row>
    <row r="45" spans="1:5" x14ac:dyDescent="0.3">
      <c r="A45" s="3"/>
      <c r="B45" s="244"/>
      <c r="C45" s="245" t="s">
        <v>49</v>
      </c>
      <c r="D45" s="245"/>
      <c r="E45" s="8" t="e">
        <f>#REF!</f>
        <v>#REF!</v>
      </c>
    </row>
    <row r="46" spans="1:5" x14ac:dyDescent="0.3">
      <c r="A46" s="3"/>
      <c r="B46" s="244"/>
      <c r="C46" s="245" t="s">
        <v>50</v>
      </c>
      <c r="D46" s="245"/>
      <c r="E46" s="8" t="e">
        <f>#REF!</f>
        <v>#REF!</v>
      </c>
    </row>
    <row r="47" spans="1:5" x14ac:dyDescent="0.3">
      <c r="A47" s="3"/>
      <c r="B47" s="244"/>
      <c r="C47" s="248" t="s">
        <v>51</v>
      </c>
      <c r="D47" s="248"/>
      <c r="E47" s="10" t="e">
        <f>#REF!</f>
        <v>#REF!</v>
      </c>
    </row>
    <row r="48" spans="1:5" x14ac:dyDescent="0.3">
      <c r="A48" s="3"/>
      <c r="B48" s="244"/>
      <c r="C48" s="245" t="s">
        <v>52</v>
      </c>
      <c r="D48" s="245"/>
      <c r="E48" s="8" t="e">
        <f>#REF!</f>
        <v>#REF!</v>
      </c>
    </row>
    <row r="49" spans="1:5" x14ac:dyDescent="0.3">
      <c r="A49" s="3"/>
      <c r="B49" s="244"/>
      <c r="C49" s="245" t="s">
        <v>53</v>
      </c>
      <c r="D49" s="245"/>
      <c r="E49" s="8" t="e">
        <f>#REF!</f>
        <v>#REF!</v>
      </c>
    </row>
    <row r="50" spans="1:5" x14ac:dyDescent="0.3">
      <c r="A50" s="3"/>
      <c r="B50" s="244"/>
      <c r="C50" s="245" t="s">
        <v>54</v>
      </c>
      <c r="D50" s="245"/>
      <c r="E50" s="8" t="e">
        <f>#REF!</f>
        <v>#REF!</v>
      </c>
    </row>
    <row r="51" spans="1:5" x14ac:dyDescent="0.3">
      <c r="A51" s="3"/>
      <c r="B51" s="244"/>
      <c r="C51" s="245" t="s">
        <v>55</v>
      </c>
      <c r="D51" s="245"/>
      <c r="E51" s="8" t="e">
        <f>#REF!</f>
        <v>#REF!</v>
      </c>
    </row>
    <row r="52" spans="1:5" x14ac:dyDescent="0.3">
      <c r="A52" s="3"/>
      <c r="B52" s="244"/>
      <c r="C52" s="245" t="s">
        <v>56</v>
      </c>
      <c r="D52" s="245"/>
      <c r="E52" s="8" t="e">
        <f>#REF!</f>
        <v>#REF!</v>
      </c>
    </row>
    <row r="53" spans="1:5" x14ac:dyDescent="0.3">
      <c r="A53" s="3"/>
      <c r="B53" s="244"/>
      <c r="C53" s="248" t="s">
        <v>57</v>
      </c>
      <c r="D53" s="248"/>
      <c r="E53" s="10" t="e">
        <f>#REF!</f>
        <v>#REF!</v>
      </c>
    </row>
    <row r="54" spans="1:5" x14ac:dyDescent="0.3">
      <c r="A54" s="3"/>
      <c r="B54" s="244"/>
      <c r="C54" s="245" t="s">
        <v>58</v>
      </c>
      <c r="D54" s="245"/>
      <c r="E54" s="8" t="e">
        <f>#REF!</f>
        <v>#REF!</v>
      </c>
    </row>
    <row r="55" spans="1:5" x14ac:dyDescent="0.3">
      <c r="A55" s="3"/>
      <c r="B55" s="244"/>
      <c r="C55" s="245" t="s">
        <v>59</v>
      </c>
      <c r="D55" s="245"/>
      <c r="E55" s="8" t="e">
        <f>#REF!</f>
        <v>#REF!</v>
      </c>
    </row>
    <row r="56" spans="1:5" ht="15" thickBot="1" x14ac:dyDescent="0.35">
      <c r="A56" s="3"/>
      <c r="B56" s="244"/>
      <c r="C56" s="246" t="s">
        <v>60</v>
      </c>
      <c r="D56" s="246"/>
      <c r="E56" s="9" t="e">
        <f>#REF!</f>
        <v>#REF!</v>
      </c>
    </row>
    <row r="57" spans="1:5" ht="15" thickBot="1" x14ac:dyDescent="0.35">
      <c r="A57" s="3"/>
      <c r="B57" s="2"/>
      <c r="C57" s="246" t="s">
        <v>61</v>
      </c>
      <c r="D57" s="246"/>
      <c r="E57" s="9" t="e">
        <f>#REF!</f>
        <v>#REF!</v>
      </c>
    </row>
    <row r="58" spans="1:5" x14ac:dyDescent="0.3">
      <c r="A58" s="3"/>
      <c r="B58" s="2"/>
      <c r="C58" s="247" t="s">
        <v>3</v>
      </c>
      <c r="D58" s="247"/>
      <c r="E58" s="1">
        <v>2012</v>
      </c>
    </row>
    <row r="59" spans="1:5" x14ac:dyDescent="0.3">
      <c r="A59" s="243" t="s">
        <v>66</v>
      </c>
      <c r="B59" s="244" t="s">
        <v>6</v>
      </c>
      <c r="C59" s="245" t="s">
        <v>8</v>
      </c>
      <c r="D59" s="245"/>
      <c r="E59" s="8" t="e">
        <f>#REF!</f>
        <v>#REF!</v>
      </c>
    </row>
    <row r="60" spans="1:5" x14ac:dyDescent="0.3">
      <c r="A60" s="243"/>
      <c r="B60" s="244"/>
      <c r="C60" s="245" t="s">
        <v>10</v>
      </c>
      <c r="D60" s="245"/>
      <c r="E60" s="8" t="e">
        <f>#REF!</f>
        <v>#REF!</v>
      </c>
    </row>
    <row r="61" spans="1:5" x14ac:dyDescent="0.3">
      <c r="A61" s="243"/>
      <c r="B61" s="244"/>
      <c r="C61" s="245" t="s">
        <v>12</v>
      </c>
      <c r="D61" s="245"/>
      <c r="E61" s="8" t="e">
        <f>#REF!</f>
        <v>#REF!</v>
      </c>
    </row>
    <row r="62" spans="1:5" x14ac:dyDescent="0.3">
      <c r="A62" s="243"/>
      <c r="B62" s="244"/>
      <c r="C62" s="245" t="s">
        <v>14</v>
      </c>
      <c r="D62" s="245"/>
      <c r="E62" s="8" t="e">
        <f>#REF!</f>
        <v>#REF!</v>
      </c>
    </row>
    <row r="63" spans="1:5" x14ac:dyDescent="0.3">
      <c r="A63" s="243"/>
      <c r="B63" s="244"/>
      <c r="C63" s="245" t="s">
        <v>16</v>
      </c>
      <c r="D63" s="245"/>
      <c r="E63" s="8" t="e">
        <f>#REF!</f>
        <v>#REF!</v>
      </c>
    </row>
    <row r="64" spans="1:5" x14ac:dyDescent="0.3">
      <c r="A64" s="243"/>
      <c r="B64" s="244"/>
      <c r="C64" s="245" t="s">
        <v>18</v>
      </c>
      <c r="D64" s="245"/>
      <c r="E64" s="8" t="e">
        <f>#REF!</f>
        <v>#REF!</v>
      </c>
    </row>
    <row r="65" spans="1:5" x14ac:dyDescent="0.3">
      <c r="A65" s="243"/>
      <c r="B65" s="244"/>
      <c r="C65" s="245" t="s">
        <v>20</v>
      </c>
      <c r="D65" s="245"/>
      <c r="E65" s="8" t="e">
        <f>#REF!</f>
        <v>#REF!</v>
      </c>
    </row>
    <row r="66" spans="1:5" ht="15" thickBot="1" x14ac:dyDescent="0.35">
      <c r="A66" s="243"/>
      <c r="B66" s="4"/>
      <c r="C66" s="246" t="s">
        <v>23</v>
      </c>
      <c r="D66" s="246"/>
      <c r="E66" s="9" t="e">
        <f>#REF!</f>
        <v>#REF!</v>
      </c>
    </row>
    <row r="67" spans="1:5" x14ac:dyDescent="0.3">
      <c r="A67" s="243"/>
      <c r="B67" s="244" t="s">
        <v>25</v>
      </c>
      <c r="C67" s="245" t="s">
        <v>27</v>
      </c>
      <c r="D67" s="245"/>
      <c r="E67" s="8" t="e">
        <f>#REF!</f>
        <v>#REF!</v>
      </c>
    </row>
    <row r="68" spans="1:5" x14ac:dyDescent="0.3">
      <c r="A68" s="243"/>
      <c r="B68" s="244"/>
      <c r="C68" s="245" t="s">
        <v>29</v>
      </c>
      <c r="D68" s="245"/>
      <c r="E68" s="8" t="e">
        <f>#REF!</f>
        <v>#REF!</v>
      </c>
    </row>
    <row r="69" spans="1:5" x14ac:dyDescent="0.3">
      <c r="A69" s="243"/>
      <c r="B69" s="244"/>
      <c r="C69" s="245" t="s">
        <v>31</v>
      </c>
      <c r="D69" s="245"/>
      <c r="E69" s="8" t="e">
        <f>#REF!</f>
        <v>#REF!</v>
      </c>
    </row>
    <row r="70" spans="1:5" x14ac:dyDescent="0.3">
      <c r="A70" s="243"/>
      <c r="B70" s="244"/>
      <c r="C70" s="245" t="s">
        <v>33</v>
      </c>
      <c r="D70" s="245"/>
      <c r="E70" s="8" t="e">
        <f>#REF!</f>
        <v>#REF!</v>
      </c>
    </row>
    <row r="71" spans="1:5" x14ac:dyDescent="0.3">
      <c r="A71" s="243"/>
      <c r="B71" s="244"/>
      <c r="C71" s="245" t="s">
        <v>35</v>
      </c>
      <c r="D71" s="245"/>
      <c r="E71" s="8" t="e">
        <f>#REF!</f>
        <v>#REF!</v>
      </c>
    </row>
    <row r="72" spans="1:5" x14ac:dyDescent="0.3">
      <c r="A72" s="243"/>
      <c r="B72" s="244"/>
      <c r="C72" s="245" t="s">
        <v>37</v>
      </c>
      <c r="D72" s="245"/>
      <c r="E72" s="8" t="e">
        <f>#REF!</f>
        <v>#REF!</v>
      </c>
    </row>
    <row r="73" spans="1:5" x14ac:dyDescent="0.3">
      <c r="A73" s="243"/>
      <c r="B73" s="244"/>
      <c r="C73" s="245" t="s">
        <v>39</v>
      </c>
      <c r="D73" s="245"/>
      <c r="E73" s="8" t="e">
        <f>#REF!</f>
        <v>#REF!</v>
      </c>
    </row>
    <row r="74" spans="1:5" x14ac:dyDescent="0.3">
      <c r="A74" s="243"/>
      <c r="B74" s="244"/>
      <c r="C74" s="245" t="s">
        <v>40</v>
      </c>
      <c r="D74" s="245"/>
      <c r="E74" s="8" t="e">
        <f>#REF!</f>
        <v>#REF!</v>
      </c>
    </row>
    <row r="75" spans="1:5" x14ac:dyDescent="0.3">
      <c r="A75" s="243"/>
      <c r="B75" s="244"/>
      <c r="C75" s="245" t="s">
        <v>42</v>
      </c>
      <c r="D75" s="245"/>
      <c r="E75" s="8" t="e">
        <f>#REF!</f>
        <v>#REF!</v>
      </c>
    </row>
    <row r="76" spans="1:5" ht="15" thickBot="1" x14ac:dyDescent="0.35">
      <c r="A76" s="243"/>
      <c r="B76" s="4"/>
      <c r="C76" s="246" t="s">
        <v>44</v>
      </c>
      <c r="D76" s="246"/>
      <c r="E76" s="9" t="e">
        <f>#REF!</f>
        <v>#REF!</v>
      </c>
    </row>
    <row r="77" spans="1:5" ht="15" thickBot="1" x14ac:dyDescent="0.35">
      <c r="A77" s="243"/>
      <c r="B77" s="2"/>
      <c r="C77" s="246" t="s">
        <v>46</v>
      </c>
      <c r="D77" s="246"/>
      <c r="E77" s="9" t="e">
        <f>#REF!</f>
        <v>#REF!</v>
      </c>
    </row>
    <row r="78" spans="1:5" x14ac:dyDescent="0.3">
      <c r="A78" s="243" t="s">
        <v>67</v>
      </c>
      <c r="B78" s="244" t="s">
        <v>7</v>
      </c>
      <c r="C78" s="245" t="s">
        <v>9</v>
      </c>
      <c r="D78" s="245"/>
      <c r="E78" s="8" t="e">
        <f>#REF!</f>
        <v>#REF!</v>
      </c>
    </row>
    <row r="79" spans="1:5" x14ac:dyDescent="0.3">
      <c r="A79" s="243"/>
      <c r="B79" s="244"/>
      <c r="C79" s="245" t="s">
        <v>11</v>
      </c>
      <c r="D79" s="245"/>
      <c r="E79" s="8" t="e">
        <f>#REF!</f>
        <v>#REF!</v>
      </c>
    </row>
    <row r="80" spans="1:5" x14ac:dyDescent="0.3">
      <c r="A80" s="243"/>
      <c r="B80" s="244"/>
      <c r="C80" s="245" t="s">
        <v>13</v>
      </c>
      <c r="D80" s="245"/>
      <c r="E80" s="8" t="e">
        <f>#REF!</f>
        <v>#REF!</v>
      </c>
    </row>
    <row r="81" spans="1:5" x14ac:dyDescent="0.3">
      <c r="A81" s="243"/>
      <c r="B81" s="244"/>
      <c r="C81" s="245" t="s">
        <v>15</v>
      </c>
      <c r="D81" s="245"/>
      <c r="E81" s="8" t="e">
        <f>#REF!</f>
        <v>#REF!</v>
      </c>
    </row>
    <row r="82" spans="1:5" x14ac:dyDescent="0.3">
      <c r="A82" s="243"/>
      <c r="B82" s="244"/>
      <c r="C82" s="245" t="s">
        <v>17</v>
      </c>
      <c r="D82" s="245"/>
      <c r="E82" s="8" t="e">
        <f>#REF!</f>
        <v>#REF!</v>
      </c>
    </row>
    <row r="83" spans="1:5" x14ac:dyDescent="0.3">
      <c r="A83" s="243"/>
      <c r="B83" s="244"/>
      <c r="C83" s="245" t="s">
        <v>19</v>
      </c>
      <c r="D83" s="245"/>
      <c r="E83" s="8" t="e">
        <f>#REF!</f>
        <v>#REF!</v>
      </c>
    </row>
    <row r="84" spans="1:5" x14ac:dyDescent="0.3">
      <c r="A84" s="243"/>
      <c r="B84" s="244"/>
      <c r="C84" s="245" t="s">
        <v>21</v>
      </c>
      <c r="D84" s="245"/>
      <c r="E84" s="8" t="e">
        <f>#REF!</f>
        <v>#REF!</v>
      </c>
    </row>
    <row r="85" spans="1:5" x14ac:dyDescent="0.3">
      <c r="A85" s="243"/>
      <c r="B85" s="244"/>
      <c r="C85" s="245" t="s">
        <v>22</v>
      </c>
      <c r="D85" s="245"/>
      <c r="E85" s="8" t="e">
        <f>#REF!</f>
        <v>#REF!</v>
      </c>
    </row>
    <row r="86" spans="1:5" ht="15" thickBot="1" x14ac:dyDescent="0.35">
      <c r="A86" s="243"/>
      <c r="B86" s="4"/>
      <c r="C86" s="246" t="s">
        <v>24</v>
      </c>
      <c r="D86" s="246"/>
      <c r="E86" s="9" t="e">
        <f>#REF!</f>
        <v>#REF!</v>
      </c>
    </row>
    <row r="87" spans="1:5" x14ac:dyDescent="0.3">
      <c r="A87" s="243"/>
      <c r="B87" s="244" t="s">
        <v>26</v>
      </c>
      <c r="C87" s="245" t="s">
        <v>28</v>
      </c>
      <c r="D87" s="245"/>
      <c r="E87" s="8" t="e">
        <f>#REF!</f>
        <v>#REF!</v>
      </c>
    </row>
    <row r="88" spans="1:5" x14ac:dyDescent="0.3">
      <c r="A88" s="243"/>
      <c r="B88" s="244"/>
      <c r="C88" s="245" t="s">
        <v>30</v>
      </c>
      <c r="D88" s="245"/>
      <c r="E88" s="8" t="e">
        <f>#REF!</f>
        <v>#REF!</v>
      </c>
    </row>
    <row r="89" spans="1:5" x14ac:dyDescent="0.3">
      <c r="A89" s="243"/>
      <c r="B89" s="244"/>
      <c r="C89" s="245" t="s">
        <v>32</v>
      </c>
      <c r="D89" s="245"/>
      <c r="E89" s="8" t="e">
        <f>#REF!</f>
        <v>#REF!</v>
      </c>
    </row>
    <row r="90" spans="1:5" x14ac:dyDescent="0.3">
      <c r="A90" s="243"/>
      <c r="B90" s="244"/>
      <c r="C90" s="245" t="s">
        <v>34</v>
      </c>
      <c r="D90" s="245"/>
      <c r="E90" s="8" t="e">
        <f>#REF!</f>
        <v>#REF!</v>
      </c>
    </row>
    <row r="91" spans="1:5" x14ac:dyDescent="0.3">
      <c r="A91" s="243"/>
      <c r="B91" s="244"/>
      <c r="C91" s="245" t="s">
        <v>36</v>
      </c>
      <c r="D91" s="245"/>
      <c r="E91" s="8" t="e">
        <f>#REF!</f>
        <v>#REF!</v>
      </c>
    </row>
    <row r="92" spans="1:5" x14ac:dyDescent="0.3">
      <c r="A92" s="243"/>
      <c r="B92" s="244"/>
      <c r="C92" s="245" t="s">
        <v>38</v>
      </c>
      <c r="D92" s="245"/>
      <c r="E92" s="8" t="e">
        <f>#REF!</f>
        <v>#REF!</v>
      </c>
    </row>
    <row r="93" spans="1:5" ht="15" thickBot="1" x14ac:dyDescent="0.35">
      <c r="A93" s="243"/>
      <c r="B93" s="2"/>
      <c r="C93" s="246" t="s">
        <v>41</v>
      </c>
      <c r="D93" s="246"/>
      <c r="E93" s="9" t="e">
        <f>#REF!</f>
        <v>#REF!</v>
      </c>
    </row>
    <row r="94" spans="1:5" ht="15" thickBot="1" x14ac:dyDescent="0.35">
      <c r="A94" s="243"/>
      <c r="B94" s="2"/>
      <c r="C94" s="246" t="s">
        <v>43</v>
      </c>
      <c r="D94" s="246"/>
      <c r="E94" s="9" t="e">
        <f>#REF!</f>
        <v>#REF!</v>
      </c>
    </row>
    <row r="95" spans="1:5" x14ac:dyDescent="0.3">
      <c r="A95" s="3"/>
      <c r="B95" s="244" t="s">
        <v>45</v>
      </c>
      <c r="C95" s="248" t="s">
        <v>47</v>
      </c>
      <c r="D95" s="248"/>
      <c r="E95" s="10" t="e">
        <f>#REF!</f>
        <v>#REF!</v>
      </c>
    </row>
    <row r="96" spans="1:5" x14ac:dyDescent="0.3">
      <c r="A96" s="3"/>
      <c r="B96" s="244"/>
      <c r="C96" s="245" t="s">
        <v>48</v>
      </c>
      <c r="D96" s="245"/>
      <c r="E96" s="8" t="e">
        <f>#REF!</f>
        <v>#REF!</v>
      </c>
    </row>
    <row r="97" spans="1:5" x14ac:dyDescent="0.3">
      <c r="A97" s="3"/>
      <c r="B97" s="244"/>
      <c r="C97" s="245" t="s">
        <v>49</v>
      </c>
      <c r="D97" s="245"/>
      <c r="E97" s="8" t="e">
        <f>#REF!</f>
        <v>#REF!</v>
      </c>
    </row>
    <row r="98" spans="1:5" x14ac:dyDescent="0.3">
      <c r="A98" s="3"/>
      <c r="B98" s="244"/>
      <c r="C98" s="245" t="s">
        <v>50</v>
      </c>
      <c r="D98" s="245"/>
      <c r="E98" s="8" t="e">
        <f>#REF!</f>
        <v>#REF!</v>
      </c>
    </row>
    <row r="99" spans="1:5" x14ac:dyDescent="0.3">
      <c r="A99" s="3"/>
      <c r="B99" s="244"/>
      <c r="C99" s="248" t="s">
        <v>51</v>
      </c>
      <c r="D99" s="248"/>
      <c r="E99" s="10" t="e">
        <f>#REF!</f>
        <v>#REF!</v>
      </c>
    </row>
    <row r="100" spans="1:5" x14ac:dyDescent="0.3">
      <c r="A100" s="3"/>
      <c r="B100" s="244"/>
      <c r="C100" s="245" t="s">
        <v>52</v>
      </c>
      <c r="D100" s="245"/>
      <c r="E100" s="8" t="e">
        <f>#REF!</f>
        <v>#REF!</v>
      </c>
    </row>
    <row r="101" spans="1:5" x14ac:dyDescent="0.3">
      <c r="A101" s="3"/>
      <c r="B101" s="244"/>
      <c r="C101" s="245" t="s">
        <v>53</v>
      </c>
      <c r="D101" s="245"/>
      <c r="E101" s="8" t="e">
        <f>#REF!</f>
        <v>#REF!</v>
      </c>
    </row>
    <row r="102" spans="1:5" x14ac:dyDescent="0.3">
      <c r="A102" s="3"/>
      <c r="B102" s="244"/>
      <c r="C102" s="245" t="s">
        <v>54</v>
      </c>
      <c r="D102" s="245"/>
      <c r="E102" s="8" t="e">
        <f>#REF!</f>
        <v>#REF!</v>
      </c>
    </row>
    <row r="103" spans="1:5" x14ac:dyDescent="0.3">
      <c r="A103" s="3"/>
      <c r="B103" s="244"/>
      <c r="C103" s="245" t="s">
        <v>55</v>
      </c>
      <c r="D103" s="245"/>
      <c r="E103" s="8" t="e">
        <f>#REF!</f>
        <v>#REF!</v>
      </c>
    </row>
    <row r="104" spans="1:5" x14ac:dyDescent="0.3">
      <c r="A104" s="3"/>
      <c r="B104" s="244"/>
      <c r="C104" s="245" t="s">
        <v>56</v>
      </c>
      <c r="D104" s="245"/>
      <c r="E104" s="8" t="e">
        <f>#REF!</f>
        <v>#REF!</v>
      </c>
    </row>
    <row r="105" spans="1:5" x14ac:dyDescent="0.3">
      <c r="A105" s="3"/>
      <c r="B105" s="244"/>
      <c r="C105" s="248" t="s">
        <v>57</v>
      </c>
      <c r="D105" s="248"/>
      <c r="E105" s="10" t="e">
        <f>#REF!</f>
        <v>#REF!</v>
      </c>
    </row>
    <row r="106" spans="1:5" x14ac:dyDescent="0.3">
      <c r="A106" s="3"/>
      <c r="B106" s="244"/>
      <c r="C106" s="245" t="s">
        <v>58</v>
      </c>
      <c r="D106" s="245"/>
      <c r="E106" s="8" t="e">
        <f>#REF!</f>
        <v>#REF!</v>
      </c>
    </row>
    <row r="107" spans="1:5" x14ac:dyDescent="0.3">
      <c r="A107" s="3"/>
      <c r="B107" s="244"/>
      <c r="C107" s="245" t="s">
        <v>59</v>
      </c>
      <c r="D107" s="245"/>
      <c r="E107" s="8" t="e">
        <f>#REF!</f>
        <v>#REF!</v>
      </c>
    </row>
    <row r="108" spans="1:5" ht="15" thickBot="1" x14ac:dyDescent="0.35">
      <c r="A108" s="3"/>
      <c r="B108" s="244"/>
      <c r="C108" s="246" t="s">
        <v>60</v>
      </c>
      <c r="D108" s="246"/>
      <c r="E108" s="9" t="e">
        <f>#REF!</f>
        <v>#REF!</v>
      </c>
    </row>
    <row r="109" spans="1:5" ht="15" thickBot="1" x14ac:dyDescent="0.35">
      <c r="A109" s="3"/>
      <c r="B109" s="2"/>
      <c r="C109" s="246" t="s">
        <v>61</v>
      </c>
      <c r="D109" s="246"/>
      <c r="E109" s="9" t="e">
        <f>#REF!</f>
        <v>#REF!</v>
      </c>
    </row>
    <row r="110" spans="1:5" x14ac:dyDescent="0.3">
      <c r="A110" s="3"/>
      <c r="B110" s="2"/>
      <c r="C110" s="253" t="s">
        <v>72</v>
      </c>
      <c r="D110" s="5" t="s">
        <v>62</v>
      </c>
      <c r="E110" s="10" t="e">
        <f>#REF!</f>
        <v>#REF!</v>
      </c>
    </row>
    <row r="111" spans="1:5" x14ac:dyDescent="0.3">
      <c r="A111" s="3"/>
      <c r="B111" s="2"/>
      <c r="C111" s="254"/>
      <c r="D111" s="5" t="s">
        <v>63</v>
      </c>
      <c r="E111" s="10" t="e">
        <f>#REF!</f>
        <v>#REF!</v>
      </c>
    </row>
    <row r="112" spans="1:5" x14ac:dyDescent="0.3">
      <c r="A112" s="3"/>
      <c r="B112" s="2"/>
      <c r="C112" s="254" t="s">
        <v>71</v>
      </c>
      <c r="D112" s="5" t="s">
        <v>62</v>
      </c>
      <c r="E112" s="10" t="e">
        <f>#REF!</f>
        <v>#REF!</v>
      </c>
    </row>
    <row r="113" spans="1:5" x14ac:dyDescent="0.3">
      <c r="A113" s="3"/>
      <c r="B113" s="2"/>
      <c r="C113" s="254"/>
      <c r="D113" s="5" t="s">
        <v>63</v>
      </c>
      <c r="E113" s="10" t="e">
        <f>#REF!</f>
        <v>#REF!</v>
      </c>
    </row>
    <row r="114" spans="1:5" x14ac:dyDescent="0.3">
      <c r="A114" s="252" t="s">
        <v>0</v>
      </c>
      <c r="B114" s="252"/>
      <c r="C114" s="252"/>
      <c r="D114" s="252"/>
      <c r="E114" s="13" t="e">
        <f>#REF!</f>
        <v>#REF!</v>
      </c>
    </row>
    <row r="115" spans="1:5" x14ac:dyDescent="0.3">
      <c r="A115" s="252" t="s">
        <v>2</v>
      </c>
      <c r="B115" s="252"/>
      <c r="C115" s="252"/>
      <c r="D115" s="252"/>
      <c r="E115" s="13" t="e">
        <f>#REF!</f>
        <v>#REF!</v>
      </c>
    </row>
    <row r="116" spans="1:5" x14ac:dyDescent="0.3">
      <c r="A116" s="252" t="s">
        <v>1</v>
      </c>
      <c r="B116" s="252"/>
      <c r="C116" s="252"/>
      <c r="D116" s="252"/>
      <c r="E116" s="14"/>
    </row>
    <row r="117" spans="1:5" x14ac:dyDescent="0.3">
      <c r="A117" s="252" t="s">
        <v>70</v>
      </c>
      <c r="B117" s="252"/>
      <c r="C117" s="252"/>
      <c r="D117" s="252"/>
      <c r="E117" t="s">
        <v>69</v>
      </c>
    </row>
    <row r="118" spans="1:5" x14ac:dyDescent="0.3">
      <c r="B118" s="249" t="s">
        <v>64</v>
      </c>
      <c r="C118" s="248" t="s">
        <v>4</v>
      </c>
      <c r="D118" s="248"/>
      <c r="E118" s="11" t="e">
        <f>#REF!</f>
        <v>#REF!</v>
      </c>
    </row>
    <row r="119" spans="1:5" x14ac:dyDescent="0.3">
      <c r="B119" s="249"/>
      <c r="C119" s="248" t="s">
        <v>6</v>
      </c>
      <c r="D119" s="248"/>
      <c r="E119" s="11" t="e">
        <f>#REF!</f>
        <v>#REF!</v>
      </c>
    </row>
    <row r="120" spans="1:5" x14ac:dyDescent="0.3">
      <c r="B120" s="249"/>
      <c r="C120" s="245" t="s">
        <v>8</v>
      </c>
      <c r="D120" s="245"/>
      <c r="E120" s="12" t="e">
        <f>#REF!</f>
        <v>#REF!</v>
      </c>
    </row>
    <row r="121" spans="1:5" x14ac:dyDescent="0.3">
      <c r="B121" s="249"/>
      <c r="C121" s="245" t="s">
        <v>10</v>
      </c>
      <c r="D121" s="245"/>
      <c r="E121" s="12" t="e">
        <f>#REF!</f>
        <v>#REF!</v>
      </c>
    </row>
    <row r="122" spans="1:5" x14ac:dyDescent="0.3">
      <c r="B122" s="249"/>
      <c r="C122" s="245" t="s">
        <v>12</v>
      </c>
      <c r="D122" s="245"/>
      <c r="E122" s="12" t="e">
        <f>#REF!</f>
        <v>#REF!</v>
      </c>
    </row>
    <row r="123" spans="1:5" x14ac:dyDescent="0.3">
      <c r="B123" s="249"/>
      <c r="C123" s="245" t="s">
        <v>14</v>
      </c>
      <c r="D123" s="245"/>
      <c r="E123" s="12" t="e">
        <f>#REF!</f>
        <v>#REF!</v>
      </c>
    </row>
    <row r="124" spans="1:5" x14ac:dyDescent="0.3">
      <c r="B124" s="249"/>
      <c r="C124" s="245" t="s">
        <v>16</v>
      </c>
      <c r="D124" s="245"/>
      <c r="E124" s="12" t="e">
        <f>#REF!</f>
        <v>#REF!</v>
      </c>
    </row>
    <row r="125" spans="1:5" x14ac:dyDescent="0.3">
      <c r="B125" s="249"/>
      <c r="C125" s="245" t="s">
        <v>18</v>
      </c>
      <c r="D125" s="245"/>
      <c r="E125" s="12" t="e">
        <f>#REF!</f>
        <v>#REF!</v>
      </c>
    </row>
    <row r="126" spans="1:5" x14ac:dyDescent="0.3">
      <c r="B126" s="249"/>
      <c r="C126" s="245" t="s">
        <v>20</v>
      </c>
      <c r="D126" s="245"/>
      <c r="E126" s="12" t="e">
        <f>#REF!</f>
        <v>#REF!</v>
      </c>
    </row>
    <row r="127" spans="1:5" x14ac:dyDescent="0.3">
      <c r="B127" s="249"/>
      <c r="C127" s="248" t="s">
        <v>25</v>
      </c>
      <c r="D127" s="248"/>
      <c r="E127" s="11" t="e">
        <f>#REF!</f>
        <v>#REF!</v>
      </c>
    </row>
    <row r="128" spans="1:5" x14ac:dyDescent="0.3">
      <c r="B128" s="249"/>
      <c r="C128" s="245" t="s">
        <v>27</v>
      </c>
      <c r="D128" s="245"/>
      <c r="E128" s="12" t="e">
        <f>#REF!</f>
        <v>#REF!</v>
      </c>
    </row>
    <row r="129" spans="2:5" x14ac:dyDescent="0.3">
      <c r="B129" s="249"/>
      <c r="C129" s="245" t="s">
        <v>29</v>
      </c>
      <c r="D129" s="245"/>
      <c r="E129" s="12" t="e">
        <f>#REF!</f>
        <v>#REF!</v>
      </c>
    </row>
    <row r="130" spans="2:5" x14ac:dyDescent="0.3">
      <c r="B130" s="249"/>
      <c r="C130" s="245" t="s">
        <v>31</v>
      </c>
      <c r="D130" s="245"/>
      <c r="E130" s="12" t="e">
        <f>#REF!</f>
        <v>#REF!</v>
      </c>
    </row>
    <row r="131" spans="2:5" x14ac:dyDescent="0.3">
      <c r="B131" s="249"/>
      <c r="C131" s="245" t="s">
        <v>33</v>
      </c>
      <c r="D131" s="245"/>
      <c r="E131" s="12" t="e">
        <f>#REF!</f>
        <v>#REF!</v>
      </c>
    </row>
    <row r="132" spans="2:5" x14ac:dyDescent="0.3">
      <c r="B132" s="249"/>
      <c r="C132" s="245" t="s">
        <v>35</v>
      </c>
      <c r="D132" s="245"/>
      <c r="E132" s="12" t="e">
        <f>#REF!</f>
        <v>#REF!</v>
      </c>
    </row>
    <row r="133" spans="2:5" x14ac:dyDescent="0.3">
      <c r="B133" s="249"/>
      <c r="C133" s="245" t="s">
        <v>37</v>
      </c>
      <c r="D133" s="245"/>
      <c r="E133" s="12" t="e">
        <f>#REF!</f>
        <v>#REF!</v>
      </c>
    </row>
    <row r="134" spans="2:5" x14ac:dyDescent="0.3">
      <c r="B134" s="249"/>
      <c r="C134" s="245" t="s">
        <v>39</v>
      </c>
      <c r="D134" s="245"/>
      <c r="E134" s="12" t="e">
        <f>#REF!</f>
        <v>#REF!</v>
      </c>
    </row>
    <row r="135" spans="2:5" x14ac:dyDescent="0.3">
      <c r="B135" s="249"/>
      <c r="C135" s="245" t="s">
        <v>40</v>
      </c>
      <c r="D135" s="245"/>
      <c r="E135" s="12" t="e">
        <f>#REF!</f>
        <v>#REF!</v>
      </c>
    </row>
    <row r="136" spans="2:5" x14ac:dyDescent="0.3">
      <c r="B136" s="249"/>
      <c r="C136" s="245" t="s">
        <v>42</v>
      </c>
      <c r="D136" s="245"/>
      <c r="E136" s="12" t="e">
        <f>#REF!</f>
        <v>#REF!</v>
      </c>
    </row>
    <row r="137" spans="2:5" x14ac:dyDescent="0.3">
      <c r="B137" s="249"/>
      <c r="C137" s="248" t="s">
        <v>5</v>
      </c>
      <c r="D137" s="248"/>
      <c r="E137" s="11" t="e">
        <f>#REF!</f>
        <v>#REF!</v>
      </c>
    </row>
    <row r="138" spans="2:5" x14ac:dyDescent="0.3">
      <c r="B138" s="249"/>
      <c r="C138" s="248" t="s">
        <v>7</v>
      </c>
      <c r="D138" s="248"/>
      <c r="E138" s="11" t="e">
        <f>#REF!</f>
        <v>#REF!</v>
      </c>
    </row>
    <row r="139" spans="2:5" x14ac:dyDescent="0.3">
      <c r="B139" s="249"/>
      <c r="C139" s="245" t="s">
        <v>9</v>
      </c>
      <c r="D139" s="245"/>
      <c r="E139" s="12" t="e">
        <f>#REF!</f>
        <v>#REF!</v>
      </c>
    </row>
    <row r="140" spans="2:5" x14ac:dyDescent="0.3">
      <c r="B140" s="249"/>
      <c r="C140" s="245" t="s">
        <v>11</v>
      </c>
      <c r="D140" s="245"/>
      <c r="E140" s="12" t="e">
        <f>#REF!</f>
        <v>#REF!</v>
      </c>
    </row>
    <row r="141" spans="2:5" x14ac:dyDescent="0.3">
      <c r="B141" s="249"/>
      <c r="C141" s="245" t="s">
        <v>13</v>
      </c>
      <c r="D141" s="245"/>
      <c r="E141" s="12" t="e">
        <f>#REF!</f>
        <v>#REF!</v>
      </c>
    </row>
    <row r="142" spans="2:5" x14ac:dyDescent="0.3">
      <c r="B142" s="249"/>
      <c r="C142" s="245" t="s">
        <v>15</v>
      </c>
      <c r="D142" s="245"/>
      <c r="E142" s="12" t="e">
        <f>#REF!</f>
        <v>#REF!</v>
      </c>
    </row>
    <row r="143" spans="2:5" x14ac:dyDescent="0.3">
      <c r="B143" s="249"/>
      <c r="C143" s="245" t="s">
        <v>17</v>
      </c>
      <c r="D143" s="245"/>
      <c r="E143" s="12" t="e">
        <f>#REF!</f>
        <v>#REF!</v>
      </c>
    </row>
    <row r="144" spans="2:5" x14ac:dyDescent="0.3">
      <c r="B144" s="249"/>
      <c r="C144" s="245" t="s">
        <v>19</v>
      </c>
      <c r="D144" s="245"/>
      <c r="E144" s="12" t="e">
        <f>#REF!</f>
        <v>#REF!</v>
      </c>
    </row>
    <row r="145" spans="2:5" x14ac:dyDescent="0.3">
      <c r="B145" s="249"/>
      <c r="C145" s="245" t="s">
        <v>21</v>
      </c>
      <c r="D145" s="245"/>
      <c r="E145" s="12" t="e">
        <f>#REF!</f>
        <v>#REF!</v>
      </c>
    </row>
    <row r="146" spans="2:5" x14ac:dyDescent="0.3">
      <c r="B146" s="249"/>
      <c r="C146" s="245" t="s">
        <v>22</v>
      </c>
      <c r="D146" s="245"/>
      <c r="E146" s="12" t="e">
        <f>#REF!</f>
        <v>#REF!</v>
      </c>
    </row>
    <row r="147" spans="2:5" x14ac:dyDescent="0.3">
      <c r="B147" s="249"/>
      <c r="C147" s="251" t="s">
        <v>26</v>
      </c>
      <c r="D147" s="251"/>
      <c r="E147" s="11" t="e">
        <f>#REF!</f>
        <v>#REF!</v>
      </c>
    </row>
    <row r="148" spans="2:5" x14ac:dyDescent="0.3">
      <c r="B148" s="249"/>
      <c r="C148" s="245" t="s">
        <v>28</v>
      </c>
      <c r="D148" s="245"/>
      <c r="E148" s="12" t="e">
        <f>#REF!</f>
        <v>#REF!</v>
      </c>
    </row>
    <row r="149" spans="2:5" x14ac:dyDescent="0.3">
      <c r="B149" s="249"/>
      <c r="C149" s="245" t="s">
        <v>30</v>
      </c>
      <c r="D149" s="245"/>
      <c r="E149" s="12" t="e">
        <f>#REF!</f>
        <v>#REF!</v>
      </c>
    </row>
    <row r="150" spans="2:5" x14ac:dyDescent="0.3">
      <c r="B150" s="249"/>
      <c r="C150" s="245" t="s">
        <v>32</v>
      </c>
      <c r="D150" s="245"/>
      <c r="E150" s="12" t="e">
        <f>#REF!</f>
        <v>#REF!</v>
      </c>
    </row>
    <row r="151" spans="2:5" x14ac:dyDescent="0.3">
      <c r="B151" s="249"/>
      <c r="C151" s="245" t="s">
        <v>34</v>
      </c>
      <c r="D151" s="245"/>
      <c r="E151" s="12" t="e">
        <f>#REF!</f>
        <v>#REF!</v>
      </c>
    </row>
    <row r="152" spans="2:5" x14ac:dyDescent="0.3">
      <c r="B152" s="249"/>
      <c r="C152" s="245" t="s">
        <v>36</v>
      </c>
      <c r="D152" s="245"/>
      <c r="E152" s="12" t="e">
        <f>#REF!</f>
        <v>#REF!</v>
      </c>
    </row>
    <row r="153" spans="2:5" x14ac:dyDescent="0.3">
      <c r="B153" s="249"/>
      <c r="C153" s="245" t="s">
        <v>38</v>
      </c>
      <c r="D153" s="245"/>
      <c r="E153" s="12" t="e">
        <f>#REF!</f>
        <v>#REF!</v>
      </c>
    </row>
    <row r="154" spans="2:5" x14ac:dyDescent="0.3">
      <c r="B154" s="249"/>
      <c r="C154" s="248" t="s">
        <v>45</v>
      </c>
      <c r="D154" s="248"/>
      <c r="E154" s="11" t="e">
        <f>#REF!</f>
        <v>#REF!</v>
      </c>
    </row>
    <row r="155" spans="2:5" x14ac:dyDescent="0.3">
      <c r="B155" s="249"/>
      <c r="C155" s="248" t="s">
        <v>47</v>
      </c>
      <c r="D155" s="248"/>
      <c r="E155" s="11" t="e">
        <f>#REF!</f>
        <v>#REF!</v>
      </c>
    </row>
    <row r="156" spans="2:5" x14ac:dyDescent="0.3">
      <c r="B156" s="249"/>
      <c r="C156" s="245" t="s">
        <v>48</v>
      </c>
      <c r="D156" s="245"/>
      <c r="E156" s="12" t="e">
        <f>#REF!</f>
        <v>#REF!</v>
      </c>
    </row>
    <row r="157" spans="2:5" x14ac:dyDescent="0.3">
      <c r="B157" s="249"/>
      <c r="C157" s="245" t="s">
        <v>49</v>
      </c>
      <c r="D157" s="245"/>
      <c r="E157" s="12" t="e">
        <f>#REF!</f>
        <v>#REF!</v>
      </c>
    </row>
    <row r="158" spans="2:5" x14ac:dyDescent="0.3">
      <c r="B158" s="249"/>
      <c r="C158" s="245" t="s">
        <v>50</v>
      </c>
      <c r="D158" s="245"/>
      <c r="E158" s="12" t="e">
        <f>#REF!</f>
        <v>#REF!</v>
      </c>
    </row>
    <row r="159" spans="2:5" x14ac:dyDescent="0.3">
      <c r="B159" s="249"/>
      <c r="C159" s="248" t="s">
        <v>51</v>
      </c>
      <c r="D159" s="248"/>
      <c r="E159" s="11" t="e">
        <f>#REF!</f>
        <v>#REF!</v>
      </c>
    </row>
    <row r="160" spans="2:5" x14ac:dyDescent="0.3">
      <c r="B160" s="249"/>
      <c r="C160" s="245" t="s">
        <v>52</v>
      </c>
      <c r="D160" s="245"/>
      <c r="E160" s="12" t="e">
        <f>#REF!</f>
        <v>#REF!</v>
      </c>
    </row>
    <row r="161" spans="2:5" x14ac:dyDescent="0.3">
      <c r="B161" s="249"/>
      <c r="C161" s="245" t="s">
        <v>53</v>
      </c>
      <c r="D161" s="245"/>
      <c r="E161" s="12" t="e">
        <f>#REF!</f>
        <v>#REF!</v>
      </c>
    </row>
    <row r="162" spans="2:5" x14ac:dyDescent="0.3">
      <c r="B162" s="249"/>
      <c r="C162" s="245" t="s">
        <v>54</v>
      </c>
      <c r="D162" s="245"/>
      <c r="E162" s="12" t="e">
        <f>#REF!</f>
        <v>#REF!</v>
      </c>
    </row>
    <row r="163" spans="2:5" x14ac:dyDescent="0.3">
      <c r="B163" s="249"/>
      <c r="C163" s="245" t="s">
        <v>55</v>
      </c>
      <c r="D163" s="245"/>
      <c r="E163" s="12" t="e">
        <f>#REF!</f>
        <v>#REF!</v>
      </c>
    </row>
    <row r="164" spans="2:5" x14ac:dyDescent="0.3">
      <c r="B164" s="249"/>
      <c r="C164" s="245" t="s">
        <v>56</v>
      </c>
      <c r="D164" s="245"/>
      <c r="E164" s="12" t="e">
        <f>#REF!</f>
        <v>#REF!</v>
      </c>
    </row>
    <row r="165" spans="2:5" x14ac:dyDescent="0.3">
      <c r="B165" s="249"/>
      <c r="C165" s="248" t="s">
        <v>57</v>
      </c>
      <c r="D165" s="248"/>
      <c r="E165" s="11" t="e">
        <f>#REF!</f>
        <v>#REF!</v>
      </c>
    </row>
    <row r="166" spans="2:5" x14ac:dyDescent="0.3">
      <c r="B166" s="249"/>
      <c r="C166" s="245" t="s">
        <v>58</v>
      </c>
      <c r="D166" s="245"/>
      <c r="E166" s="12" t="e">
        <f>#REF!</f>
        <v>#REF!</v>
      </c>
    </row>
    <row r="167" spans="2:5" ht="15" customHeight="1" thickBot="1" x14ac:dyDescent="0.35">
      <c r="B167" s="250"/>
      <c r="C167" s="245" t="s">
        <v>59</v>
      </c>
      <c r="D167" s="245"/>
      <c r="E167" s="12" t="e">
        <f>#REF!</f>
        <v>#REF!</v>
      </c>
    </row>
    <row r="168" spans="2:5" x14ac:dyDescent="0.3">
      <c r="B168" s="249" t="s">
        <v>65</v>
      </c>
      <c r="C168" s="248" t="s">
        <v>4</v>
      </c>
      <c r="D168" s="248"/>
      <c r="E168" s="11" t="e">
        <f>#REF!</f>
        <v>#REF!</v>
      </c>
    </row>
    <row r="169" spans="2:5" ht="15" customHeight="1" x14ac:dyDescent="0.3">
      <c r="B169" s="249"/>
      <c r="C169" s="248" t="s">
        <v>6</v>
      </c>
      <c r="D169" s="248"/>
      <c r="E169" s="11" t="e">
        <f>#REF!</f>
        <v>#REF!</v>
      </c>
    </row>
    <row r="170" spans="2:5" ht="15" customHeight="1" x14ac:dyDescent="0.3">
      <c r="B170" s="249"/>
      <c r="C170" s="245" t="s">
        <v>8</v>
      </c>
      <c r="D170" s="245"/>
      <c r="E170" s="12" t="e">
        <f>#REF!</f>
        <v>#REF!</v>
      </c>
    </row>
    <row r="171" spans="2:5" ht="15" customHeight="1" x14ac:dyDescent="0.3">
      <c r="B171" s="249"/>
      <c r="C171" s="245" t="s">
        <v>10</v>
      </c>
      <c r="D171" s="245"/>
      <c r="E171" s="12" t="e">
        <f>#REF!</f>
        <v>#REF!</v>
      </c>
    </row>
    <row r="172" spans="2:5" x14ac:dyDescent="0.3">
      <c r="B172" s="249"/>
      <c r="C172" s="245" t="s">
        <v>12</v>
      </c>
      <c r="D172" s="245"/>
      <c r="E172" s="12" t="e">
        <f>#REF!</f>
        <v>#REF!</v>
      </c>
    </row>
    <row r="173" spans="2:5" x14ac:dyDescent="0.3">
      <c r="B173" s="249"/>
      <c r="C173" s="245" t="s">
        <v>14</v>
      </c>
      <c r="D173" s="245"/>
      <c r="E173" s="12" t="e">
        <f>#REF!</f>
        <v>#REF!</v>
      </c>
    </row>
    <row r="174" spans="2:5" ht="15" customHeight="1" x14ac:dyDescent="0.3">
      <c r="B174" s="249"/>
      <c r="C174" s="245" t="s">
        <v>16</v>
      </c>
      <c r="D174" s="245"/>
      <c r="E174" s="12" t="e">
        <f>#REF!</f>
        <v>#REF!</v>
      </c>
    </row>
    <row r="175" spans="2:5" ht="15" customHeight="1" x14ac:dyDescent="0.3">
      <c r="B175" s="249"/>
      <c r="C175" s="245" t="s">
        <v>18</v>
      </c>
      <c r="D175" s="245"/>
      <c r="E175" s="12" t="e">
        <f>#REF!</f>
        <v>#REF!</v>
      </c>
    </row>
    <row r="176" spans="2:5" x14ac:dyDescent="0.3">
      <c r="B176" s="249"/>
      <c r="C176" s="245" t="s">
        <v>20</v>
      </c>
      <c r="D176" s="245"/>
      <c r="E176" s="12" t="e">
        <f>#REF!</f>
        <v>#REF!</v>
      </c>
    </row>
    <row r="177" spans="2:5" ht="15" customHeight="1" x14ac:dyDescent="0.3">
      <c r="B177" s="249"/>
      <c r="C177" s="248" t="s">
        <v>25</v>
      </c>
      <c r="D177" s="248"/>
      <c r="E177" s="11" t="e">
        <f>#REF!</f>
        <v>#REF!</v>
      </c>
    </row>
    <row r="178" spans="2:5" x14ac:dyDescent="0.3">
      <c r="B178" s="249"/>
      <c r="C178" s="245" t="s">
        <v>27</v>
      </c>
      <c r="D178" s="245"/>
      <c r="E178" s="12" t="e">
        <f>#REF!</f>
        <v>#REF!</v>
      </c>
    </row>
    <row r="179" spans="2:5" ht="15" customHeight="1" x14ac:dyDescent="0.3">
      <c r="B179" s="249"/>
      <c r="C179" s="245" t="s">
        <v>29</v>
      </c>
      <c r="D179" s="245"/>
      <c r="E179" s="12" t="e">
        <f>#REF!</f>
        <v>#REF!</v>
      </c>
    </row>
    <row r="180" spans="2:5" ht="15" customHeight="1" x14ac:dyDescent="0.3">
      <c r="B180" s="249"/>
      <c r="C180" s="245" t="s">
        <v>31</v>
      </c>
      <c r="D180" s="245"/>
      <c r="E180" s="12" t="e">
        <f>#REF!</f>
        <v>#REF!</v>
      </c>
    </row>
    <row r="181" spans="2:5" ht="15" customHeight="1" x14ac:dyDescent="0.3">
      <c r="B181" s="249"/>
      <c r="C181" s="245" t="s">
        <v>33</v>
      </c>
      <c r="D181" s="245"/>
      <c r="E181" s="12" t="e">
        <f>#REF!</f>
        <v>#REF!</v>
      </c>
    </row>
    <row r="182" spans="2:5" ht="15" customHeight="1" x14ac:dyDescent="0.3">
      <c r="B182" s="249"/>
      <c r="C182" s="245" t="s">
        <v>35</v>
      </c>
      <c r="D182" s="245"/>
      <c r="E182" s="12" t="e">
        <f>#REF!</f>
        <v>#REF!</v>
      </c>
    </row>
    <row r="183" spans="2:5" ht="15" customHeight="1" x14ac:dyDescent="0.3">
      <c r="B183" s="249"/>
      <c r="C183" s="245" t="s">
        <v>37</v>
      </c>
      <c r="D183" s="245"/>
      <c r="E183" s="12" t="e">
        <f>#REF!</f>
        <v>#REF!</v>
      </c>
    </row>
    <row r="184" spans="2:5" ht="15" customHeight="1" x14ac:dyDescent="0.3">
      <c r="B184" s="249"/>
      <c r="C184" s="245" t="s">
        <v>39</v>
      </c>
      <c r="D184" s="245"/>
      <c r="E184" s="12" t="e">
        <f>#REF!</f>
        <v>#REF!</v>
      </c>
    </row>
    <row r="185" spans="2:5" ht="15" customHeight="1" x14ac:dyDescent="0.3">
      <c r="B185" s="249"/>
      <c r="C185" s="245" t="s">
        <v>40</v>
      </c>
      <c r="D185" s="245"/>
      <c r="E185" s="12" t="e">
        <f>#REF!</f>
        <v>#REF!</v>
      </c>
    </row>
    <row r="186" spans="2:5" ht="15" customHeight="1" x14ac:dyDescent="0.3">
      <c r="B186" s="249"/>
      <c r="C186" s="245" t="s">
        <v>42</v>
      </c>
      <c r="D186" s="245"/>
      <c r="E186" s="12" t="e">
        <f>#REF!</f>
        <v>#REF!</v>
      </c>
    </row>
    <row r="187" spans="2:5" ht="15" customHeight="1" x14ac:dyDescent="0.3">
      <c r="B187" s="249"/>
      <c r="C187" s="248" t="s">
        <v>5</v>
      </c>
      <c r="D187" s="248"/>
      <c r="E187" s="11" t="e">
        <f>#REF!</f>
        <v>#REF!</v>
      </c>
    </row>
    <row r="188" spans="2:5" x14ac:dyDescent="0.3">
      <c r="B188" s="249"/>
      <c r="C188" s="248" t="s">
        <v>7</v>
      </c>
      <c r="D188" s="248"/>
      <c r="E188" s="11" t="e">
        <f>#REF!</f>
        <v>#REF!</v>
      </c>
    </row>
    <row r="189" spans="2:5" x14ac:dyDescent="0.3">
      <c r="B189" s="249"/>
      <c r="C189" s="245" t="s">
        <v>9</v>
      </c>
      <c r="D189" s="245"/>
      <c r="E189" s="12" t="e">
        <f>#REF!</f>
        <v>#REF!</v>
      </c>
    </row>
    <row r="190" spans="2:5" x14ac:dyDescent="0.3">
      <c r="B190" s="249"/>
      <c r="C190" s="245" t="s">
        <v>11</v>
      </c>
      <c r="D190" s="245"/>
      <c r="E190" s="12" t="e">
        <f>#REF!</f>
        <v>#REF!</v>
      </c>
    </row>
    <row r="191" spans="2:5" ht="15" customHeight="1" x14ac:dyDescent="0.3">
      <c r="B191" s="249"/>
      <c r="C191" s="245" t="s">
        <v>13</v>
      </c>
      <c r="D191" s="245"/>
      <c r="E191" s="12" t="e">
        <f>#REF!</f>
        <v>#REF!</v>
      </c>
    </row>
    <row r="192" spans="2:5" x14ac:dyDescent="0.3">
      <c r="B192" s="249"/>
      <c r="C192" s="245" t="s">
        <v>15</v>
      </c>
      <c r="D192" s="245"/>
      <c r="E192" s="12" t="e">
        <f>#REF!</f>
        <v>#REF!</v>
      </c>
    </row>
    <row r="193" spans="2:5" ht="15" customHeight="1" x14ac:dyDescent="0.3">
      <c r="B193" s="249"/>
      <c r="C193" s="245" t="s">
        <v>17</v>
      </c>
      <c r="D193" s="245"/>
      <c r="E193" s="12" t="e">
        <f>#REF!</f>
        <v>#REF!</v>
      </c>
    </row>
    <row r="194" spans="2:5" ht="15" customHeight="1" x14ac:dyDescent="0.3">
      <c r="B194" s="249"/>
      <c r="C194" s="245" t="s">
        <v>19</v>
      </c>
      <c r="D194" s="245"/>
      <c r="E194" s="12" t="e">
        <f>#REF!</f>
        <v>#REF!</v>
      </c>
    </row>
    <row r="195" spans="2:5" ht="15" customHeight="1" x14ac:dyDescent="0.3">
      <c r="B195" s="249"/>
      <c r="C195" s="245" t="s">
        <v>21</v>
      </c>
      <c r="D195" s="245"/>
      <c r="E195" s="12" t="e">
        <f>#REF!</f>
        <v>#REF!</v>
      </c>
    </row>
    <row r="196" spans="2:5" ht="15" customHeight="1" x14ac:dyDescent="0.3">
      <c r="B196" s="249"/>
      <c r="C196" s="245" t="s">
        <v>22</v>
      </c>
      <c r="D196" s="245"/>
      <c r="E196" s="12" t="e">
        <f>#REF!</f>
        <v>#REF!</v>
      </c>
    </row>
    <row r="197" spans="2:5" ht="15" customHeight="1" x14ac:dyDescent="0.3">
      <c r="B197" s="249"/>
      <c r="C197" s="251" t="s">
        <v>26</v>
      </c>
      <c r="D197" s="251"/>
      <c r="E197" s="11" t="e">
        <f>#REF!</f>
        <v>#REF!</v>
      </c>
    </row>
    <row r="198" spans="2:5" ht="15" customHeight="1" x14ac:dyDescent="0.3">
      <c r="B198" s="249"/>
      <c r="C198" s="245" t="s">
        <v>28</v>
      </c>
      <c r="D198" s="245"/>
      <c r="E198" s="12" t="e">
        <f>#REF!</f>
        <v>#REF!</v>
      </c>
    </row>
    <row r="199" spans="2:5" ht="15" customHeight="1" x14ac:dyDescent="0.3">
      <c r="B199" s="249"/>
      <c r="C199" s="245" t="s">
        <v>30</v>
      </c>
      <c r="D199" s="245"/>
      <c r="E199" s="12" t="e">
        <f>#REF!</f>
        <v>#REF!</v>
      </c>
    </row>
    <row r="200" spans="2:5" ht="15" customHeight="1" x14ac:dyDescent="0.3">
      <c r="B200" s="249"/>
      <c r="C200" s="245" t="s">
        <v>32</v>
      </c>
      <c r="D200" s="245"/>
      <c r="E200" s="12" t="e">
        <f>#REF!</f>
        <v>#REF!</v>
      </c>
    </row>
    <row r="201" spans="2:5" x14ac:dyDescent="0.3">
      <c r="B201" s="249"/>
      <c r="C201" s="245" t="s">
        <v>34</v>
      </c>
      <c r="D201" s="245"/>
      <c r="E201" s="12" t="e">
        <f>#REF!</f>
        <v>#REF!</v>
      </c>
    </row>
    <row r="202" spans="2:5" ht="15" customHeight="1" x14ac:dyDescent="0.3">
      <c r="B202" s="249"/>
      <c r="C202" s="245" t="s">
        <v>36</v>
      </c>
      <c r="D202" s="245"/>
      <c r="E202" s="12" t="e">
        <f>#REF!</f>
        <v>#REF!</v>
      </c>
    </row>
    <row r="203" spans="2:5" x14ac:dyDescent="0.3">
      <c r="B203" s="249"/>
      <c r="C203" s="245" t="s">
        <v>38</v>
      </c>
      <c r="D203" s="245"/>
      <c r="E203" s="12" t="e">
        <f>#REF!</f>
        <v>#REF!</v>
      </c>
    </row>
    <row r="204" spans="2:5" ht="15" customHeight="1" x14ac:dyDescent="0.3">
      <c r="B204" s="249"/>
      <c r="C204" s="248" t="s">
        <v>45</v>
      </c>
      <c r="D204" s="248"/>
      <c r="E204" s="11" t="e">
        <f>#REF!</f>
        <v>#REF!</v>
      </c>
    </row>
    <row r="205" spans="2:5" ht="15" customHeight="1" x14ac:dyDescent="0.3">
      <c r="B205" s="249"/>
      <c r="C205" s="248" t="s">
        <v>47</v>
      </c>
      <c r="D205" s="248"/>
      <c r="E205" s="11" t="e">
        <f>#REF!</f>
        <v>#REF!</v>
      </c>
    </row>
    <row r="206" spans="2:5" ht="15" customHeight="1" x14ac:dyDescent="0.3">
      <c r="B206" s="249"/>
      <c r="C206" s="245" t="s">
        <v>48</v>
      </c>
      <c r="D206" s="245"/>
      <c r="E206" s="12" t="e">
        <f>#REF!</f>
        <v>#REF!</v>
      </c>
    </row>
    <row r="207" spans="2:5" ht="15" customHeight="1" x14ac:dyDescent="0.3">
      <c r="B207" s="249"/>
      <c r="C207" s="245" t="s">
        <v>49</v>
      </c>
      <c r="D207" s="245"/>
      <c r="E207" s="12" t="e">
        <f>#REF!</f>
        <v>#REF!</v>
      </c>
    </row>
    <row r="208" spans="2:5" ht="15" customHeight="1" x14ac:dyDescent="0.3">
      <c r="B208" s="249"/>
      <c r="C208" s="245" t="s">
        <v>50</v>
      </c>
      <c r="D208" s="245"/>
      <c r="E208" s="12" t="e">
        <f>#REF!</f>
        <v>#REF!</v>
      </c>
    </row>
    <row r="209" spans="2:5" ht="15" customHeight="1" x14ac:dyDescent="0.3">
      <c r="B209" s="249"/>
      <c r="C209" s="248" t="s">
        <v>51</v>
      </c>
      <c r="D209" s="248"/>
      <c r="E209" s="11" t="e">
        <f>#REF!</f>
        <v>#REF!</v>
      </c>
    </row>
    <row r="210" spans="2:5" x14ac:dyDescent="0.3">
      <c r="B210" s="249"/>
      <c r="C210" s="245" t="s">
        <v>52</v>
      </c>
      <c r="D210" s="245"/>
      <c r="E210" s="12" t="e">
        <f>#REF!</f>
        <v>#REF!</v>
      </c>
    </row>
    <row r="211" spans="2:5" ht="15" customHeight="1" x14ac:dyDescent="0.3">
      <c r="B211" s="249"/>
      <c r="C211" s="245" t="s">
        <v>53</v>
      </c>
      <c r="D211" s="245"/>
      <c r="E211" s="12" t="e">
        <f>#REF!</f>
        <v>#REF!</v>
      </c>
    </row>
    <row r="212" spans="2:5" x14ac:dyDescent="0.3">
      <c r="B212" s="249"/>
      <c r="C212" s="245" t="s">
        <v>54</v>
      </c>
      <c r="D212" s="245"/>
      <c r="E212" s="12" t="e">
        <f>#REF!</f>
        <v>#REF!</v>
      </c>
    </row>
    <row r="213" spans="2:5" ht="15" customHeight="1" x14ac:dyDescent="0.3">
      <c r="B213" s="249"/>
      <c r="C213" s="245" t="s">
        <v>55</v>
      </c>
      <c r="D213" s="245"/>
      <c r="E213" s="12" t="e">
        <f>#REF!</f>
        <v>#REF!</v>
      </c>
    </row>
    <row r="214" spans="2:5" x14ac:dyDescent="0.3">
      <c r="B214" s="249"/>
      <c r="C214" s="245" t="s">
        <v>56</v>
      </c>
      <c r="D214" s="245"/>
      <c r="E214" s="12" t="e">
        <f>#REF!</f>
        <v>#REF!</v>
      </c>
    </row>
    <row r="215" spans="2:5" x14ac:dyDescent="0.3">
      <c r="B215" s="249"/>
      <c r="C215" s="248" t="s">
        <v>57</v>
      </c>
      <c r="D215" s="248"/>
      <c r="E215" s="11" t="e">
        <f>#REF!</f>
        <v>#REF!</v>
      </c>
    </row>
    <row r="216" spans="2:5" x14ac:dyDescent="0.3">
      <c r="B216" s="249"/>
      <c r="C216" s="245" t="s">
        <v>58</v>
      </c>
      <c r="D216" s="245"/>
      <c r="E216" s="12" t="e">
        <f>#REF!</f>
        <v>#REF!</v>
      </c>
    </row>
    <row r="217" spans="2:5" ht="15" thickBot="1" x14ac:dyDescent="0.35">
      <c r="B217" s="250"/>
      <c r="C217" s="245" t="s">
        <v>59</v>
      </c>
      <c r="D217" s="245"/>
      <c r="E217" s="12" t="e">
        <f>#REF!</f>
        <v>#REF!</v>
      </c>
    </row>
    <row r="218" spans="2:5" x14ac:dyDescent="0.3">
      <c r="C218" s="253" t="s">
        <v>72</v>
      </c>
      <c r="D218" s="5" t="s">
        <v>62</v>
      </c>
      <c r="E218" s="15" t="e">
        <f>#REF!</f>
        <v>#REF!</v>
      </c>
    </row>
    <row r="219" spans="2:5" x14ac:dyDescent="0.3">
      <c r="C219" s="254"/>
      <c r="D219" s="5" t="s">
        <v>63</v>
      </c>
      <c r="E219" s="15" t="e">
        <f>#REF!</f>
        <v>#REF!</v>
      </c>
    </row>
    <row r="220" spans="2:5" x14ac:dyDescent="0.3">
      <c r="C220" s="254" t="s">
        <v>71</v>
      </c>
      <c r="D220" s="5" t="s">
        <v>62</v>
      </c>
      <c r="E220" s="15" t="e">
        <f>#REF!</f>
        <v>#REF!</v>
      </c>
    </row>
    <row r="221" spans="2:5" x14ac:dyDescent="0.3">
      <c r="C221" s="254"/>
      <c r="D221" s="5" t="s">
        <v>63</v>
      </c>
      <c r="E221" s="15" t="e">
        <f>#REF!</f>
        <v>#REF!</v>
      </c>
    </row>
  </sheetData>
  <sheetProtection password="C4FF" sheet="1" objects="1" scenarios="1"/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L23"/>
  <sheetViews>
    <sheetView showGridLines="0" tabSelected="1" topLeftCell="A10" zoomScale="85" zoomScaleNormal="85" workbookViewId="0">
      <selection activeCell="G11" sqref="G11:J13"/>
    </sheetView>
  </sheetViews>
  <sheetFormatPr baseColWidth="10" defaultColWidth="11.44140625" defaultRowHeight="13.2" x14ac:dyDescent="0.25"/>
  <cols>
    <col min="1" max="1" width="2.5546875" style="17" customWidth="1"/>
    <col min="2" max="2" width="2" style="28" customWidth="1"/>
    <col min="3" max="3" width="45.88671875" style="28" customWidth="1"/>
    <col min="4" max="4" width="14" style="28" bestFit="1" customWidth="1"/>
    <col min="5" max="5" width="14.33203125" style="28" bestFit="1" customWidth="1"/>
    <col min="6" max="6" width="14" style="28" bestFit="1" customWidth="1"/>
    <col min="7" max="7" width="14.33203125" style="28" bestFit="1" customWidth="1"/>
    <col min="8" max="11" width="14" style="28" bestFit="1" customWidth="1"/>
    <col min="12" max="12" width="4" style="17" customWidth="1"/>
    <col min="13" max="16384" width="11.44140625" style="28"/>
  </cols>
  <sheetData>
    <row r="1" spans="2:11" ht="16.5" customHeight="1" x14ac:dyDescent="0.25">
      <c r="B1" s="273" t="s">
        <v>186</v>
      </c>
      <c r="C1" s="273"/>
      <c r="D1" s="273"/>
      <c r="E1" s="273"/>
      <c r="F1" s="273"/>
      <c r="G1" s="273"/>
      <c r="H1" s="273"/>
      <c r="I1" s="273"/>
      <c r="J1" s="273"/>
      <c r="K1" s="273"/>
    </row>
    <row r="2" spans="2:11" ht="16.5" customHeight="1" x14ac:dyDescent="0.25">
      <c r="B2" s="273" t="s">
        <v>188</v>
      </c>
      <c r="C2" s="273"/>
      <c r="D2" s="273"/>
      <c r="E2" s="273"/>
      <c r="F2" s="273"/>
      <c r="G2" s="273"/>
      <c r="H2" s="273"/>
      <c r="I2" s="273"/>
      <c r="J2" s="273"/>
      <c r="K2" s="273"/>
    </row>
    <row r="3" spans="2:11" ht="16.5" customHeight="1" x14ac:dyDescent="0.25">
      <c r="B3" s="273" t="str">
        <f>COG!B3</f>
        <v>Del 1 de Enero al 31 de Diciembre 2018</v>
      </c>
      <c r="C3" s="273"/>
      <c r="D3" s="273"/>
      <c r="E3" s="273"/>
      <c r="F3" s="273"/>
      <c r="G3" s="273"/>
      <c r="H3" s="273"/>
      <c r="I3" s="273"/>
      <c r="J3" s="273"/>
      <c r="K3" s="273"/>
    </row>
    <row r="4" spans="2:11" s="17" customFormat="1" x14ac:dyDescent="0.25"/>
    <row r="5" spans="2:11" s="17" customFormat="1" x14ac:dyDescent="0.25">
      <c r="C5" s="18" t="s">
        <v>2</v>
      </c>
      <c r="D5" s="274" t="s">
        <v>234</v>
      </c>
      <c r="E5" s="274"/>
      <c r="F5" s="31"/>
      <c r="G5" s="31"/>
      <c r="H5" s="32"/>
      <c r="I5" s="32"/>
      <c r="J5" s="21"/>
    </row>
    <row r="6" spans="2:11" s="17" customFormat="1" x14ac:dyDescent="0.25"/>
    <row r="7" spans="2:11" x14ac:dyDescent="0.25">
      <c r="B7" s="275" t="s">
        <v>73</v>
      </c>
      <c r="C7" s="276"/>
      <c r="D7" s="281" t="s">
        <v>115</v>
      </c>
      <c r="E7" s="281"/>
      <c r="F7" s="281"/>
      <c r="G7" s="281"/>
      <c r="H7" s="281"/>
      <c r="I7" s="281"/>
      <c r="J7" s="281"/>
      <c r="K7" s="281" t="s">
        <v>109</v>
      </c>
    </row>
    <row r="8" spans="2:11" ht="26.4" x14ac:dyDescent="0.25">
      <c r="B8" s="277"/>
      <c r="C8" s="278"/>
      <c r="D8" s="70" t="s">
        <v>110</v>
      </c>
      <c r="E8" s="70" t="s">
        <v>111</v>
      </c>
      <c r="F8" s="70" t="s">
        <v>89</v>
      </c>
      <c r="G8" s="70" t="s">
        <v>183</v>
      </c>
      <c r="H8" s="70" t="s">
        <v>90</v>
      </c>
      <c r="I8" s="70" t="s">
        <v>184</v>
      </c>
      <c r="J8" s="70" t="s">
        <v>112</v>
      </c>
      <c r="K8" s="281"/>
    </row>
    <row r="9" spans="2:11" x14ac:dyDescent="0.25">
      <c r="B9" s="279"/>
      <c r="C9" s="280"/>
      <c r="D9" s="70">
        <v>1</v>
      </c>
      <c r="E9" s="70">
        <v>2</v>
      </c>
      <c r="F9" s="70" t="s">
        <v>113</v>
      </c>
      <c r="G9" s="70">
        <v>4</v>
      </c>
      <c r="H9" s="70">
        <v>5</v>
      </c>
      <c r="I9" s="70">
        <v>6</v>
      </c>
      <c r="J9" s="70">
        <v>7</v>
      </c>
      <c r="K9" s="70" t="s">
        <v>198</v>
      </c>
    </row>
    <row r="10" spans="2:11" x14ac:dyDescent="0.25">
      <c r="B10" s="83"/>
      <c r="C10" s="84"/>
      <c r="D10" s="85"/>
      <c r="E10" s="85"/>
      <c r="F10" s="85"/>
      <c r="G10" s="85"/>
      <c r="H10" s="85"/>
      <c r="I10" s="85"/>
      <c r="J10" s="85"/>
      <c r="K10" s="85"/>
    </row>
    <row r="11" spans="2:11" ht="14.4" x14ac:dyDescent="0.3">
      <c r="B11" s="71"/>
      <c r="C11" s="86" t="s">
        <v>116</v>
      </c>
      <c r="D11" s="185">
        <v>20563685.920000002</v>
      </c>
      <c r="E11" s="213">
        <v>16386934.310000001</v>
      </c>
      <c r="F11" s="75">
        <f>+D11+E11</f>
        <v>36950620.230000004</v>
      </c>
      <c r="G11" s="185">
        <v>36423837.68</v>
      </c>
      <c r="H11" s="185">
        <v>36423837.68</v>
      </c>
      <c r="I11" s="185">
        <v>36423837.68</v>
      </c>
      <c r="J11" s="185">
        <v>35524593.140000001</v>
      </c>
      <c r="K11" s="75">
        <f>+F11-H11</f>
        <v>526782.55000000447</v>
      </c>
    </row>
    <row r="12" spans="2:11" ht="14.4" x14ac:dyDescent="0.3">
      <c r="B12" s="71"/>
      <c r="C12" s="72"/>
      <c r="D12" s="185"/>
      <c r="E12" s="213"/>
      <c r="F12" s="75">
        <f t="shared" ref="F12:F13" si="0">+D12+E12</f>
        <v>0</v>
      </c>
      <c r="G12" s="185"/>
      <c r="H12" s="185"/>
      <c r="I12" s="185"/>
      <c r="J12" s="185"/>
      <c r="K12" s="75">
        <f t="shared" ref="K12:K13" si="1">+F12-H12</f>
        <v>0</v>
      </c>
    </row>
    <row r="13" spans="2:11" ht="14.4" x14ac:dyDescent="0.3">
      <c r="B13" s="88"/>
      <c r="C13" s="86" t="s">
        <v>117</v>
      </c>
      <c r="D13" s="185">
        <v>327830</v>
      </c>
      <c r="E13" s="213">
        <v>3911133.09</v>
      </c>
      <c r="F13" s="75">
        <f t="shared" si="0"/>
        <v>4238963.09</v>
      </c>
      <c r="G13" s="213">
        <v>2016167.24</v>
      </c>
      <c r="H13" s="213">
        <v>2016167.24</v>
      </c>
      <c r="I13" s="213">
        <v>2016167.24</v>
      </c>
      <c r="J13" s="213">
        <v>1957417.24</v>
      </c>
      <c r="K13" s="75">
        <f t="shared" si="1"/>
        <v>2222795.8499999996</v>
      </c>
    </row>
    <row r="14" spans="2:11" x14ac:dyDescent="0.25">
      <c r="B14" s="71"/>
      <c r="C14" s="72"/>
      <c r="D14" s="87"/>
      <c r="E14" s="87"/>
      <c r="F14" s="87"/>
      <c r="G14" s="87"/>
      <c r="H14" s="87"/>
      <c r="I14" s="87"/>
      <c r="J14" s="87"/>
      <c r="K14" s="87"/>
    </row>
    <row r="15" spans="2:11" ht="26.4" x14ac:dyDescent="0.25">
      <c r="B15" s="88"/>
      <c r="C15" s="86" t="s">
        <v>118</v>
      </c>
      <c r="D15" s="87"/>
      <c r="E15" s="87"/>
      <c r="F15" s="87">
        <f>+D15+E15</f>
        <v>0</v>
      </c>
      <c r="G15" s="87"/>
      <c r="H15" s="87"/>
      <c r="I15" s="87"/>
      <c r="J15" s="87"/>
      <c r="K15" s="87">
        <f>+F15-H15</f>
        <v>0</v>
      </c>
    </row>
    <row r="16" spans="2:11" x14ac:dyDescent="0.25">
      <c r="B16" s="89"/>
      <c r="C16" s="90"/>
      <c r="D16" s="91"/>
      <c r="E16" s="91"/>
      <c r="F16" s="91"/>
      <c r="G16" s="91"/>
      <c r="H16" s="91"/>
      <c r="I16" s="91"/>
      <c r="J16" s="91"/>
      <c r="K16" s="91"/>
    </row>
    <row r="17" spans="1:12" s="68" customFormat="1" x14ac:dyDescent="0.25">
      <c r="A17" s="34"/>
      <c r="B17" s="89"/>
      <c r="C17" s="90" t="s">
        <v>114</v>
      </c>
      <c r="D17" s="92">
        <f>+D11+D13+D15</f>
        <v>20891515.920000002</v>
      </c>
      <c r="E17" s="92">
        <f t="shared" ref="E17:K17" si="2">+E11+E13+E15</f>
        <v>20298067.399999999</v>
      </c>
      <c r="F17" s="92">
        <f t="shared" si="2"/>
        <v>41189583.320000008</v>
      </c>
      <c r="G17" s="92">
        <f t="shared" si="2"/>
        <v>38440004.920000002</v>
      </c>
      <c r="H17" s="92">
        <f t="shared" si="2"/>
        <v>38440004.920000002</v>
      </c>
      <c r="I17" s="92">
        <f t="shared" si="2"/>
        <v>38440004.920000002</v>
      </c>
      <c r="J17" s="92">
        <f t="shared" si="2"/>
        <v>37482010.380000003</v>
      </c>
      <c r="K17" s="92">
        <f t="shared" si="2"/>
        <v>2749578.4000000041</v>
      </c>
      <c r="L17" s="34"/>
    </row>
    <row r="18" spans="1:12" s="17" customFormat="1" x14ac:dyDescent="0.25"/>
    <row r="19" spans="1:12" x14ac:dyDescent="0.25">
      <c r="C19" s="16" t="s">
        <v>74</v>
      </c>
    </row>
    <row r="20" spans="1:12" x14ac:dyDescent="0.25">
      <c r="D20" s="93" t="str">
        <f>IF(D17=CAdmon!D22," ","ERROR")</f>
        <v xml:space="preserve"> </v>
      </c>
      <c r="E20" s="93" t="str">
        <f>IF(E17=CAdmon!E22," ","ERROR")</f>
        <v xml:space="preserve"> </v>
      </c>
      <c r="F20" s="93" t="str">
        <f>IF(F17=CAdmon!F22," ","ERROR")</f>
        <v xml:space="preserve"> </v>
      </c>
      <c r="G20" s="93"/>
      <c r="H20" s="93" t="str">
        <f>IF(H17=CAdmon!H22," ","ERROR")</f>
        <v xml:space="preserve"> </v>
      </c>
      <c r="I20" s="93"/>
      <c r="J20" s="93" t="str">
        <f>IF(J17=CAdmon!J22," ","ERROR")</f>
        <v xml:space="preserve"> </v>
      </c>
      <c r="K20" s="93" t="str">
        <f>IF(K17=CAdmon!K22," ","ERROR")</f>
        <v xml:space="preserve"> </v>
      </c>
    </row>
    <row r="21" spans="1:12" x14ac:dyDescent="0.25">
      <c r="C21" s="29"/>
    </row>
    <row r="22" spans="1:12" x14ac:dyDescent="0.25">
      <c r="C22" s="30" t="s">
        <v>75</v>
      </c>
      <c r="F22" s="259" t="s">
        <v>78</v>
      </c>
      <c r="G22" s="259"/>
      <c r="H22" s="259"/>
      <c r="I22" s="259"/>
      <c r="J22" s="259"/>
      <c r="K22" s="259"/>
    </row>
    <row r="23" spans="1:12" x14ac:dyDescent="0.25">
      <c r="C23" s="30" t="s">
        <v>76</v>
      </c>
      <c r="F23" s="260" t="s">
        <v>77</v>
      </c>
      <c r="G23" s="260"/>
      <c r="H23" s="260"/>
      <c r="I23" s="260"/>
      <c r="J23" s="260"/>
      <c r="K23" s="260"/>
    </row>
  </sheetData>
  <mergeCells count="9">
    <mergeCell ref="F23:K23"/>
    <mergeCell ref="B7:C9"/>
    <mergeCell ref="D7:J7"/>
    <mergeCell ref="K7:K8"/>
    <mergeCell ref="B1:K1"/>
    <mergeCell ref="B3:K3"/>
    <mergeCell ref="F22:K22"/>
    <mergeCell ref="B2:K2"/>
    <mergeCell ref="D5:E5"/>
  </mergeCells>
  <pageMargins left="0.7" right="0.7" top="0.38" bottom="0.75" header="0.3" footer="0.3"/>
  <pageSetup scale="77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K68"/>
  <sheetViews>
    <sheetView showGridLines="0" topLeftCell="A44" zoomScale="85" zoomScaleNormal="85" workbookViewId="0">
      <selection activeCell="C50" sqref="C50:D50"/>
    </sheetView>
  </sheetViews>
  <sheetFormatPr baseColWidth="10" defaultColWidth="11.44140625" defaultRowHeight="13.2" x14ac:dyDescent="0.25"/>
  <cols>
    <col min="1" max="1" width="1.109375" style="17" customWidth="1"/>
    <col min="2" max="2" width="31.6640625" style="28" customWidth="1"/>
    <col min="3" max="3" width="3.6640625" style="28" customWidth="1"/>
    <col min="4" max="4" width="7.109375" style="28" customWidth="1"/>
    <col min="5" max="10" width="15.6640625" style="28" customWidth="1"/>
    <col min="11" max="11" width="2" style="17" customWidth="1"/>
    <col min="12" max="16384" width="11.44140625" style="28"/>
  </cols>
  <sheetData>
    <row r="1" spans="1:10" ht="18.75" customHeight="1" x14ac:dyDescent="0.25">
      <c r="B1" s="273" t="s">
        <v>185</v>
      </c>
      <c r="C1" s="273"/>
      <c r="D1" s="273"/>
      <c r="E1" s="273"/>
      <c r="F1" s="273"/>
      <c r="G1" s="273"/>
      <c r="H1" s="273"/>
      <c r="I1" s="273"/>
      <c r="J1" s="273"/>
    </row>
    <row r="2" spans="1:10" ht="15" customHeight="1" x14ac:dyDescent="0.25">
      <c r="B2" s="273" t="s">
        <v>197</v>
      </c>
      <c r="C2" s="273"/>
      <c r="D2" s="273"/>
      <c r="E2" s="273"/>
      <c r="F2" s="273"/>
      <c r="G2" s="273"/>
      <c r="H2" s="273"/>
      <c r="I2" s="273"/>
      <c r="J2" s="273"/>
    </row>
    <row r="3" spans="1:10" ht="15" customHeight="1" x14ac:dyDescent="0.25">
      <c r="B3" s="273" t="str">
        <f>CAdmon!B4</f>
        <v>Del 1 de Enero al 31 de Diciembre 2018</v>
      </c>
      <c r="C3" s="273"/>
      <c r="D3" s="273"/>
      <c r="E3" s="273"/>
      <c r="F3" s="273"/>
      <c r="G3" s="273"/>
      <c r="H3" s="273"/>
      <c r="I3" s="273"/>
      <c r="J3" s="273"/>
    </row>
    <row r="4" spans="1:10" s="17" customFormat="1" ht="8.25" customHeight="1" x14ac:dyDescent="0.25">
      <c r="A4" s="36"/>
      <c r="B4" s="37"/>
      <c r="C4" s="37"/>
      <c r="D4" s="37"/>
      <c r="E4" s="19"/>
      <c r="F4" s="38"/>
      <c r="G4" s="38"/>
      <c r="H4" s="38"/>
      <c r="I4" s="38"/>
      <c r="J4" s="38"/>
    </row>
    <row r="5" spans="1:10" s="17" customFormat="1" ht="13.5" customHeight="1" x14ac:dyDescent="0.25">
      <c r="A5" s="36"/>
      <c r="B5" s="24"/>
      <c r="D5" s="18" t="s">
        <v>182</v>
      </c>
      <c r="E5" s="274" t="str">
        <f>CAdmon!D6</f>
        <v>ITESS</v>
      </c>
      <c r="F5" s="274"/>
      <c r="G5" s="39"/>
      <c r="H5" s="39"/>
      <c r="I5" s="39"/>
      <c r="J5" s="40"/>
    </row>
    <row r="6" spans="1:10" s="17" customFormat="1" ht="11.25" customHeight="1" x14ac:dyDescent="0.25">
      <c r="A6" s="36"/>
      <c r="B6" s="36"/>
      <c r="C6" s="36"/>
      <c r="D6" s="36"/>
      <c r="F6" s="40"/>
      <c r="G6" s="40"/>
      <c r="H6" s="40"/>
      <c r="I6" s="40"/>
      <c r="J6" s="40"/>
    </row>
    <row r="7" spans="1:10" ht="12" customHeight="1" x14ac:dyDescent="0.25">
      <c r="A7" s="41"/>
      <c r="B7" s="272" t="s">
        <v>84</v>
      </c>
      <c r="C7" s="272"/>
      <c r="D7" s="272"/>
      <c r="E7" s="272" t="s">
        <v>85</v>
      </c>
      <c r="F7" s="272"/>
      <c r="G7" s="272"/>
      <c r="H7" s="272"/>
      <c r="I7" s="272"/>
      <c r="J7" s="255" t="s">
        <v>86</v>
      </c>
    </row>
    <row r="8" spans="1:10" ht="26.4" x14ac:dyDescent="0.25">
      <c r="A8" s="36"/>
      <c r="B8" s="272"/>
      <c r="C8" s="272"/>
      <c r="D8" s="272"/>
      <c r="E8" s="42" t="s">
        <v>87</v>
      </c>
      <c r="F8" s="43" t="s">
        <v>88</v>
      </c>
      <c r="G8" s="42" t="s">
        <v>89</v>
      </c>
      <c r="H8" s="42" t="s">
        <v>90</v>
      </c>
      <c r="I8" s="42" t="s">
        <v>91</v>
      </c>
      <c r="J8" s="255"/>
    </row>
    <row r="9" spans="1:10" ht="12" customHeight="1" x14ac:dyDescent="0.25">
      <c r="A9" s="36"/>
      <c r="B9" s="272"/>
      <c r="C9" s="272"/>
      <c r="D9" s="272"/>
      <c r="E9" s="42" t="s">
        <v>92</v>
      </c>
      <c r="F9" s="42" t="s">
        <v>93</v>
      </c>
      <c r="G9" s="42" t="s">
        <v>94</v>
      </c>
      <c r="H9" s="42" t="s">
        <v>95</v>
      </c>
      <c r="I9" s="42" t="s">
        <v>96</v>
      </c>
      <c r="J9" s="42" t="s">
        <v>107</v>
      </c>
    </row>
    <row r="10" spans="1:10" ht="12" customHeight="1" x14ac:dyDescent="0.25">
      <c r="A10" s="44"/>
      <c r="B10" s="45"/>
      <c r="C10" s="46"/>
      <c r="D10" s="47"/>
      <c r="E10" s="48"/>
      <c r="F10" s="49"/>
      <c r="G10" s="49"/>
      <c r="H10" s="49"/>
      <c r="I10" s="49"/>
      <c r="J10" s="49"/>
    </row>
    <row r="11" spans="1:10" ht="12" customHeight="1" x14ac:dyDescent="0.25">
      <c r="A11" s="44"/>
      <c r="B11" s="256" t="s">
        <v>79</v>
      </c>
      <c r="C11" s="257"/>
      <c r="D11" s="258"/>
      <c r="E11" s="50">
        <v>0</v>
      </c>
      <c r="F11" s="50">
        <v>0</v>
      </c>
      <c r="G11" s="50">
        <f>+E11+F11</f>
        <v>0</v>
      </c>
      <c r="H11" s="50">
        <v>0</v>
      </c>
      <c r="I11" s="50">
        <v>0</v>
      </c>
      <c r="J11" s="50">
        <f>+I11-E11</f>
        <v>0</v>
      </c>
    </row>
    <row r="12" spans="1:10" ht="12" customHeight="1" x14ac:dyDescent="0.25">
      <c r="A12" s="44"/>
      <c r="B12" s="256" t="s">
        <v>83</v>
      </c>
      <c r="C12" s="257"/>
      <c r="D12" s="258"/>
      <c r="E12" s="50">
        <v>0</v>
      </c>
      <c r="F12" s="50">
        <v>0</v>
      </c>
      <c r="G12" s="50">
        <f t="shared" ref="G12:G25" si="0">+E12+F12</f>
        <v>0</v>
      </c>
      <c r="H12" s="50">
        <v>0</v>
      </c>
      <c r="I12" s="50">
        <v>0</v>
      </c>
      <c r="J12" s="50">
        <f t="shared" ref="J12:J25" si="1">+I12-E12</f>
        <v>0</v>
      </c>
    </row>
    <row r="13" spans="1:10" ht="12" customHeight="1" x14ac:dyDescent="0.25">
      <c r="A13" s="44"/>
      <c r="B13" s="256" t="s">
        <v>80</v>
      </c>
      <c r="C13" s="257"/>
      <c r="D13" s="258"/>
      <c r="E13" s="50">
        <v>0</v>
      </c>
      <c r="F13" s="50">
        <v>0</v>
      </c>
      <c r="G13" s="50">
        <f t="shared" si="0"/>
        <v>0</v>
      </c>
      <c r="H13" s="50">
        <v>0</v>
      </c>
      <c r="I13" s="50">
        <v>0</v>
      </c>
      <c r="J13" s="50">
        <f t="shared" si="1"/>
        <v>0</v>
      </c>
    </row>
    <row r="14" spans="1:10" ht="12" customHeight="1" x14ac:dyDescent="0.25">
      <c r="A14" s="44"/>
      <c r="B14" s="256" t="s">
        <v>81</v>
      </c>
      <c r="C14" s="257"/>
      <c r="D14" s="258"/>
      <c r="E14" s="50"/>
      <c r="F14" s="50">
        <v>0</v>
      </c>
      <c r="G14" s="50">
        <f t="shared" si="0"/>
        <v>0</v>
      </c>
      <c r="H14" s="50"/>
      <c r="I14" s="50"/>
      <c r="J14" s="50">
        <f t="shared" si="1"/>
        <v>0</v>
      </c>
    </row>
    <row r="15" spans="1:10" ht="12" customHeight="1" x14ac:dyDescent="0.25">
      <c r="A15" s="44"/>
      <c r="B15" s="256" t="s">
        <v>97</v>
      </c>
      <c r="C15" s="257"/>
      <c r="D15" s="258"/>
      <c r="E15" s="50">
        <v>364830</v>
      </c>
      <c r="F15" s="50">
        <v>7073.2</v>
      </c>
      <c r="G15" s="50">
        <f t="shared" si="0"/>
        <v>371903.2</v>
      </c>
      <c r="H15" s="50">
        <v>232577</v>
      </c>
      <c r="I15" s="50">
        <v>232577</v>
      </c>
      <c r="J15" s="50">
        <f t="shared" si="1"/>
        <v>-132253</v>
      </c>
    </row>
    <row r="16" spans="1:10" ht="12" customHeight="1" x14ac:dyDescent="0.25">
      <c r="A16" s="44"/>
      <c r="B16" s="51"/>
      <c r="C16" s="257" t="s">
        <v>98</v>
      </c>
      <c r="D16" s="258"/>
      <c r="E16" s="50"/>
      <c r="F16" s="50"/>
      <c r="G16" s="50">
        <f t="shared" si="0"/>
        <v>0</v>
      </c>
      <c r="H16" s="50"/>
      <c r="I16" s="50"/>
      <c r="J16" s="50">
        <f t="shared" si="1"/>
        <v>0</v>
      </c>
    </row>
    <row r="17" spans="1:10" ht="12" customHeight="1" x14ac:dyDescent="0.25">
      <c r="A17" s="44"/>
      <c r="B17" s="51"/>
      <c r="C17" s="257" t="s">
        <v>99</v>
      </c>
      <c r="D17" s="258"/>
      <c r="E17" s="50"/>
      <c r="F17" s="50"/>
      <c r="G17" s="50">
        <f t="shared" si="0"/>
        <v>0</v>
      </c>
      <c r="H17" s="50"/>
      <c r="I17" s="50"/>
      <c r="J17" s="50">
        <f t="shared" si="1"/>
        <v>0</v>
      </c>
    </row>
    <row r="18" spans="1:10" ht="12" customHeight="1" x14ac:dyDescent="0.25">
      <c r="A18" s="44"/>
      <c r="B18" s="256" t="s">
        <v>100</v>
      </c>
      <c r="C18" s="257"/>
      <c r="D18" s="258"/>
      <c r="E18" s="50">
        <v>3000</v>
      </c>
      <c r="F18" s="50">
        <v>4639755.4400000004</v>
      </c>
      <c r="G18" s="50">
        <f t="shared" si="0"/>
        <v>4642755.4400000004</v>
      </c>
      <c r="H18" s="50">
        <v>1794437.01</v>
      </c>
      <c r="I18" s="50">
        <v>1794437.01</v>
      </c>
      <c r="J18" s="50">
        <f t="shared" si="1"/>
        <v>1791437.01</v>
      </c>
    </row>
    <row r="19" spans="1:10" ht="12" customHeight="1" x14ac:dyDescent="0.25">
      <c r="A19" s="44"/>
      <c r="B19" s="51"/>
      <c r="C19" s="257" t="s">
        <v>98</v>
      </c>
      <c r="D19" s="258"/>
      <c r="E19" s="50"/>
      <c r="F19" s="50"/>
      <c r="G19" s="50">
        <f t="shared" si="0"/>
        <v>0</v>
      </c>
      <c r="H19" s="50"/>
      <c r="I19" s="50"/>
      <c r="J19" s="50">
        <f t="shared" si="1"/>
        <v>0</v>
      </c>
    </row>
    <row r="20" spans="1:10" ht="12" customHeight="1" x14ac:dyDescent="0.25">
      <c r="A20" s="44"/>
      <c r="B20" s="51"/>
      <c r="C20" s="257" t="s">
        <v>99</v>
      </c>
      <c r="D20" s="258"/>
      <c r="E20" s="50"/>
      <c r="F20" s="50"/>
      <c r="G20" s="50">
        <f t="shared" si="0"/>
        <v>0</v>
      </c>
      <c r="H20" s="50"/>
      <c r="I20" s="50"/>
      <c r="J20" s="50">
        <f t="shared" si="1"/>
        <v>0</v>
      </c>
    </row>
    <row r="21" spans="1:10" ht="12" customHeight="1" x14ac:dyDescent="0.25">
      <c r="A21" s="44"/>
      <c r="B21" s="51"/>
      <c r="C21" s="257" t="s">
        <v>232</v>
      </c>
      <c r="D21" s="258"/>
      <c r="E21" s="50"/>
      <c r="F21" s="50"/>
      <c r="G21" s="50">
        <f t="shared" si="0"/>
        <v>0</v>
      </c>
      <c r="H21" s="50"/>
      <c r="I21" s="50"/>
      <c r="J21" s="50">
        <f t="shared" si="1"/>
        <v>0</v>
      </c>
    </row>
    <row r="22" spans="1:10" ht="12" customHeight="1" x14ac:dyDescent="0.25">
      <c r="A22" s="44"/>
      <c r="B22" s="51"/>
      <c r="C22" s="257" t="s">
        <v>233</v>
      </c>
      <c r="D22" s="258"/>
      <c r="E22" s="50"/>
      <c r="F22" s="50"/>
      <c r="G22" s="50">
        <f t="shared" si="0"/>
        <v>0</v>
      </c>
      <c r="H22" s="50"/>
      <c r="I22" s="50"/>
      <c r="J22" s="50">
        <f t="shared" si="1"/>
        <v>0</v>
      </c>
    </row>
    <row r="23" spans="1:10" ht="12" customHeight="1" x14ac:dyDescent="0.25">
      <c r="A23" s="44"/>
      <c r="B23" s="256" t="s">
        <v>101</v>
      </c>
      <c r="C23" s="257"/>
      <c r="D23" s="258"/>
      <c r="E23" s="50">
        <v>10000</v>
      </c>
      <c r="F23" s="50">
        <v>0</v>
      </c>
      <c r="G23" s="50">
        <f t="shared" si="0"/>
        <v>10000</v>
      </c>
      <c r="H23" s="50">
        <v>8711.5</v>
      </c>
      <c r="I23" s="50">
        <v>8711.5</v>
      </c>
      <c r="J23" s="50">
        <f t="shared" si="1"/>
        <v>-1288.5</v>
      </c>
    </row>
    <row r="24" spans="1:10" ht="12" customHeight="1" x14ac:dyDescent="0.25">
      <c r="A24" s="44"/>
      <c r="B24" s="256" t="s">
        <v>82</v>
      </c>
      <c r="C24" s="257"/>
      <c r="D24" s="258"/>
      <c r="E24" s="50">
        <v>0</v>
      </c>
      <c r="F24" s="50">
        <v>17039911.100000001</v>
      </c>
      <c r="G24" s="50">
        <f t="shared" si="0"/>
        <v>17039911.100000001</v>
      </c>
      <c r="H24" s="50">
        <v>17039911.100000001</v>
      </c>
      <c r="I24" s="50">
        <v>17039911.100000001</v>
      </c>
      <c r="J24" s="50">
        <f t="shared" si="1"/>
        <v>17039911.100000001</v>
      </c>
    </row>
    <row r="25" spans="1:10" ht="12" customHeight="1" x14ac:dyDescent="0.25">
      <c r="A25" s="52"/>
      <c r="B25" s="256" t="s">
        <v>102</v>
      </c>
      <c r="C25" s="257"/>
      <c r="D25" s="258"/>
      <c r="E25" s="50">
        <v>20513685.920000002</v>
      </c>
      <c r="F25" s="50">
        <v>-1388672.34</v>
      </c>
      <c r="G25" s="50">
        <f t="shared" si="0"/>
        <v>19125013.580000002</v>
      </c>
      <c r="H25" s="50">
        <v>19125013.579999998</v>
      </c>
      <c r="I25" s="50">
        <v>19115898.579999998</v>
      </c>
      <c r="J25" s="50">
        <f t="shared" si="1"/>
        <v>-1397787.3400000036</v>
      </c>
    </row>
    <row r="26" spans="1:10" ht="12" customHeight="1" x14ac:dyDescent="0.25">
      <c r="A26" s="44"/>
      <c r="B26" s="256" t="s">
        <v>103</v>
      </c>
      <c r="C26" s="257"/>
      <c r="D26" s="258"/>
      <c r="E26" s="50"/>
      <c r="F26" s="50"/>
      <c r="G26" s="50"/>
      <c r="H26" s="50"/>
      <c r="I26" s="50"/>
      <c r="J26" s="50"/>
    </row>
    <row r="27" spans="1:10" ht="12" customHeight="1" x14ac:dyDescent="0.25">
      <c r="A27" s="44"/>
      <c r="B27" s="53"/>
      <c r="C27" s="54"/>
      <c r="D27" s="55"/>
      <c r="E27" s="56"/>
      <c r="F27" s="57"/>
      <c r="G27" s="50"/>
      <c r="H27" s="57"/>
      <c r="I27" s="57"/>
      <c r="J27" s="50"/>
    </row>
    <row r="28" spans="1:10" ht="12" customHeight="1" x14ac:dyDescent="0.25">
      <c r="A28" s="36"/>
      <c r="B28" s="58"/>
      <c r="C28" s="59"/>
      <c r="D28" s="60" t="s">
        <v>104</v>
      </c>
      <c r="E28" s="50">
        <f>SUM(E11+E12+E13+E14+E15+E18+E23+E24+E25+E26)</f>
        <v>20891515.920000002</v>
      </c>
      <c r="F28" s="50">
        <f>SUM(F11+F12+F13+F14+F15+F18+F23+F24+F25+F26+F27)</f>
        <v>20298067.400000002</v>
      </c>
      <c r="G28" s="50">
        <f>SUM(G11+G12+G13+G14+G15+G18+G23+G24+G25+G26)</f>
        <v>41189583.320000008</v>
      </c>
      <c r="H28" s="50">
        <f>SUM(H11+H12+H13+H14+H15+H18+H23+H24+H25+H26)</f>
        <v>38200650.189999998</v>
      </c>
      <c r="I28" s="50">
        <f>SUM(I11+I12+I13+I14+I15+I18+I23+I24+I25+I26)</f>
        <v>38191535.189999998</v>
      </c>
      <c r="J28" s="268">
        <f>IF(I28&gt;E28,I28-E28,0)</f>
        <v>17300019.269999996</v>
      </c>
    </row>
    <row r="29" spans="1:10" ht="12" customHeight="1" x14ac:dyDescent="0.25">
      <c r="A29" s="44"/>
      <c r="B29" s="61"/>
      <c r="C29" s="61"/>
      <c r="D29" s="61"/>
      <c r="E29" s="62"/>
      <c r="F29" s="62"/>
      <c r="G29" s="62"/>
      <c r="H29" s="270" t="s">
        <v>181</v>
      </c>
      <c r="I29" s="271"/>
      <c r="J29" s="269"/>
    </row>
    <row r="30" spans="1:10" ht="12" customHeight="1" x14ac:dyDescent="0.25">
      <c r="A30" s="36"/>
      <c r="B30" s="36"/>
      <c r="C30" s="36"/>
      <c r="D30" s="36"/>
      <c r="E30" s="40"/>
      <c r="F30" s="40"/>
      <c r="G30" s="40"/>
      <c r="H30" s="40"/>
      <c r="I30" s="40"/>
      <c r="J30" s="40"/>
    </row>
    <row r="31" spans="1:10" ht="12" customHeight="1" x14ac:dyDescent="0.25">
      <c r="A31" s="36"/>
      <c r="B31" s="255" t="s">
        <v>105</v>
      </c>
      <c r="C31" s="255"/>
      <c r="D31" s="255"/>
      <c r="E31" s="272" t="s">
        <v>85</v>
      </c>
      <c r="F31" s="272"/>
      <c r="G31" s="272"/>
      <c r="H31" s="272"/>
      <c r="I31" s="272"/>
      <c r="J31" s="255" t="s">
        <v>86</v>
      </c>
    </row>
    <row r="32" spans="1:10" ht="26.4" x14ac:dyDescent="0.25">
      <c r="A32" s="36"/>
      <c r="B32" s="255"/>
      <c r="C32" s="255"/>
      <c r="D32" s="255"/>
      <c r="E32" s="42" t="s">
        <v>87</v>
      </c>
      <c r="F32" s="43" t="s">
        <v>88</v>
      </c>
      <c r="G32" s="42" t="s">
        <v>89</v>
      </c>
      <c r="H32" s="42" t="s">
        <v>90</v>
      </c>
      <c r="I32" s="42" t="s">
        <v>91</v>
      </c>
      <c r="J32" s="255"/>
    </row>
    <row r="33" spans="1:11" ht="12" customHeight="1" x14ac:dyDescent="0.25">
      <c r="A33" s="36"/>
      <c r="B33" s="255"/>
      <c r="C33" s="255"/>
      <c r="D33" s="255"/>
      <c r="E33" s="42" t="s">
        <v>92</v>
      </c>
      <c r="F33" s="42" t="s">
        <v>93</v>
      </c>
      <c r="G33" s="42" t="s">
        <v>94</v>
      </c>
      <c r="H33" s="42" t="s">
        <v>95</v>
      </c>
      <c r="I33" s="42" t="s">
        <v>96</v>
      </c>
      <c r="J33" s="42" t="s">
        <v>107</v>
      </c>
    </row>
    <row r="34" spans="1:11" ht="12" customHeight="1" x14ac:dyDescent="0.25">
      <c r="A34" s="44"/>
      <c r="B34" s="45"/>
      <c r="C34" s="46"/>
      <c r="D34" s="47"/>
      <c r="E34" s="49"/>
      <c r="F34" s="49"/>
      <c r="G34" s="49"/>
      <c r="H34" s="49"/>
      <c r="I34" s="49"/>
      <c r="J34" s="49"/>
    </row>
    <row r="35" spans="1:11" ht="12" customHeight="1" x14ac:dyDescent="0.3">
      <c r="A35" s="44"/>
      <c r="B35" s="214" t="s">
        <v>275</v>
      </c>
      <c r="C35" s="215"/>
      <c r="D35" s="20"/>
      <c r="E35" s="50"/>
      <c r="F35" s="50"/>
      <c r="G35" s="50"/>
      <c r="H35" s="50"/>
      <c r="I35" s="50"/>
      <c r="J35" s="50"/>
    </row>
    <row r="36" spans="1:11" s="68" customFormat="1" ht="12" customHeight="1" x14ac:dyDescent="0.3">
      <c r="A36" s="36"/>
      <c r="B36" s="218" t="s">
        <v>276</v>
      </c>
      <c r="C36" s="266"/>
      <c r="D36" s="267"/>
      <c r="E36" s="65">
        <v>364830</v>
      </c>
      <c r="F36" s="65">
        <v>7073.2</v>
      </c>
      <c r="G36" s="65">
        <f>+E36+F36</f>
        <v>371903.2</v>
      </c>
      <c r="H36" s="65">
        <v>232577</v>
      </c>
      <c r="I36" s="65">
        <v>232577</v>
      </c>
      <c r="J36" s="65">
        <f>+I36-E36</f>
        <v>-132253</v>
      </c>
      <c r="K36" s="34"/>
    </row>
    <row r="37" spans="1:11" ht="12" customHeight="1" x14ac:dyDescent="0.3">
      <c r="A37" s="44"/>
      <c r="B37" s="142" t="s">
        <v>277</v>
      </c>
      <c r="C37" s="257"/>
      <c r="D37" s="258"/>
      <c r="E37" s="50"/>
      <c r="G37" s="65">
        <f t="shared" ref="G37:G58" si="2">+E37+F37</f>
        <v>0</v>
      </c>
      <c r="J37" s="65">
        <f t="shared" ref="J37:J41" si="3">+I37-E37</f>
        <v>0</v>
      </c>
    </row>
    <row r="38" spans="1:11" s="68" customFormat="1" ht="12" customHeight="1" x14ac:dyDescent="0.3">
      <c r="A38" s="36"/>
      <c r="B38" s="218" t="s">
        <v>278</v>
      </c>
      <c r="C38" s="266"/>
      <c r="D38" s="267"/>
      <c r="E38" s="65">
        <v>3000</v>
      </c>
      <c r="F38" s="50">
        <v>984814.86</v>
      </c>
      <c r="G38" s="65">
        <f t="shared" si="2"/>
        <v>987814.86</v>
      </c>
      <c r="H38" s="50">
        <v>135147.01</v>
      </c>
      <c r="I38" s="50">
        <v>135147.01</v>
      </c>
      <c r="J38" s="65">
        <f t="shared" si="3"/>
        <v>132147.01</v>
      </c>
      <c r="K38" s="34"/>
    </row>
    <row r="39" spans="1:11" ht="12" customHeight="1" x14ac:dyDescent="0.3">
      <c r="A39" s="44"/>
      <c r="B39" s="142" t="s">
        <v>279</v>
      </c>
      <c r="C39" s="257"/>
      <c r="D39" s="258"/>
      <c r="E39" s="50"/>
      <c r="F39" s="50"/>
      <c r="G39" s="65">
        <f t="shared" si="2"/>
        <v>0</v>
      </c>
      <c r="H39" s="50"/>
      <c r="I39" s="50"/>
      <c r="J39" s="65">
        <f t="shared" si="3"/>
        <v>0</v>
      </c>
    </row>
    <row r="40" spans="1:11" ht="12" customHeight="1" x14ac:dyDescent="0.3">
      <c r="A40" s="44"/>
      <c r="B40" s="142" t="s">
        <v>280</v>
      </c>
      <c r="C40" s="19"/>
      <c r="D40" s="66"/>
      <c r="E40" s="50"/>
      <c r="F40" s="50"/>
      <c r="G40" s="65">
        <f t="shared" si="2"/>
        <v>0</v>
      </c>
      <c r="H40" s="50"/>
      <c r="I40" s="50"/>
      <c r="J40" s="65">
        <f t="shared" si="3"/>
        <v>0</v>
      </c>
    </row>
    <row r="41" spans="1:11" s="68" customFormat="1" ht="12" customHeight="1" x14ac:dyDescent="0.3">
      <c r="A41" s="36"/>
      <c r="B41" s="218" t="s">
        <v>281</v>
      </c>
      <c r="C41" s="33"/>
      <c r="D41" s="219"/>
      <c r="E41" s="65">
        <v>10000</v>
      </c>
      <c r="F41" s="65">
        <v>0</v>
      </c>
      <c r="G41" s="65">
        <f t="shared" si="2"/>
        <v>10000</v>
      </c>
      <c r="H41" s="65">
        <v>8711.5</v>
      </c>
      <c r="I41" s="65">
        <v>8711.5</v>
      </c>
      <c r="J41" s="65">
        <f t="shared" si="3"/>
        <v>-1288.5</v>
      </c>
      <c r="K41" s="34"/>
    </row>
    <row r="42" spans="1:11" ht="12" customHeight="1" x14ac:dyDescent="0.3">
      <c r="A42" s="44"/>
      <c r="B42" s="142" t="s">
        <v>282</v>
      </c>
      <c r="C42" s="257"/>
      <c r="D42" s="258"/>
      <c r="E42" s="50"/>
      <c r="F42" s="50"/>
      <c r="G42" s="65">
        <f t="shared" si="2"/>
        <v>0</v>
      </c>
      <c r="H42" s="50"/>
      <c r="I42" s="50"/>
      <c r="J42" s="50"/>
    </row>
    <row r="43" spans="1:11" ht="12" customHeight="1" x14ac:dyDescent="0.25">
      <c r="A43" s="44"/>
      <c r="B43" s="51"/>
      <c r="C43" s="140"/>
      <c r="D43" s="66"/>
      <c r="E43" s="50"/>
      <c r="F43" s="50"/>
      <c r="G43" s="65">
        <f t="shared" si="2"/>
        <v>0</v>
      </c>
      <c r="H43" s="50"/>
      <c r="I43" s="50"/>
      <c r="J43" s="50"/>
    </row>
    <row r="44" spans="1:11" ht="12" customHeight="1" x14ac:dyDescent="0.3">
      <c r="A44" s="44"/>
      <c r="B44" s="142" t="s">
        <v>283</v>
      </c>
      <c r="C44" s="140"/>
      <c r="D44" s="66"/>
      <c r="E44" s="50">
        <v>0</v>
      </c>
      <c r="F44" s="50"/>
      <c r="G44" s="65">
        <f t="shared" si="2"/>
        <v>0</v>
      </c>
      <c r="H44" s="50"/>
      <c r="I44" s="50"/>
      <c r="J44" s="50">
        <f t="shared" ref="J44:J58" si="4">+I44-E44</f>
        <v>0</v>
      </c>
    </row>
    <row r="45" spans="1:11" ht="12" customHeight="1" x14ac:dyDescent="0.3">
      <c r="A45" s="44"/>
      <c r="B45" s="142" t="s">
        <v>278</v>
      </c>
      <c r="C45" s="257"/>
      <c r="D45" s="258"/>
      <c r="E45" s="50">
        <v>0</v>
      </c>
      <c r="F45" s="50"/>
      <c r="G45" s="65">
        <f t="shared" si="2"/>
        <v>0</v>
      </c>
      <c r="H45" s="50"/>
      <c r="I45" s="50"/>
      <c r="J45" s="50">
        <f t="shared" si="4"/>
        <v>0</v>
      </c>
    </row>
    <row r="46" spans="1:11" ht="12" customHeight="1" x14ac:dyDescent="0.3">
      <c r="A46" s="44"/>
      <c r="B46" s="142" t="s">
        <v>280</v>
      </c>
      <c r="C46" s="257"/>
      <c r="D46" s="258"/>
      <c r="E46" s="50">
        <v>0</v>
      </c>
      <c r="F46" s="50"/>
      <c r="G46" s="65">
        <f t="shared" si="2"/>
        <v>0</v>
      </c>
      <c r="H46" s="50"/>
      <c r="I46" s="50"/>
      <c r="J46" s="50">
        <f t="shared" si="4"/>
        <v>0</v>
      </c>
    </row>
    <row r="47" spans="1:11" ht="12" customHeight="1" x14ac:dyDescent="0.3">
      <c r="A47" s="44"/>
      <c r="B47" s="142" t="s">
        <v>284</v>
      </c>
      <c r="C47" s="140"/>
      <c r="D47" s="66"/>
      <c r="E47" s="50">
        <v>0</v>
      </c>
      <c r="F47" s="50"/>
      <c r="G47" s="65">
        <f t="shared" si="2"/>
        <v>0</v>
      </c>
      <c r="H47" s="50"/>
      <c r="I47" s="50"/>
      <c r="J47" s="50"/>
    </row>
    <row r="48" spans="1:11" s="68" customFormat="1" ht="12" customHeight="1" x14ac:dyDescent="0.3">
      <c r="A48" s="36"/>
      <c r="B48" s="218" t="s">
        <v>235</v>
      </c>
      <c r="C48" s="64"/>
      <c r="D48" s="219"/>
      <c r="E48" s="65">
        <v>0</v>
      </c>
      <c r="F48" s="65">
        <v>18531513</v>
      </c>
      <c r="G48" s="65">
        <f t="shared" si="2"/>
        <v>18531513</v>
      </c>
      <c r="H48" s="65">
        <v>17039911.100000001</v>
      </c>
      <c r="I48" s="65">
        <v>17039911.100000001</v>
      </c>
      <c r="J48" s="65">
        <f t="shared" si="4"/>
        <v>17039911.100000001</v>
      </c>
      <c r="K48" s="34"/>
    </row>
    <row r="49" spans="1:11" ht="12" customHeight="1" x14ac:dyDescent="0.25">
      <c r="A49" s="44"/>
      <c r="B49" s="63"/>
      <c r="C49" s="257"/>
      <c r="D49" s="258"/>
      <c r="E49" s="50"/>
      <c r="G49" s="65">
        <f t="shared" si="2"/>
        <v>0</v>
      </c>
      <c r="H49" s="50"/>
      <c r="I49" s="50"/>
      <c r="J49" s="50">
        <f t="shared" si="4"/>
        <v>0</v>
      </c>
    </row>
    <row r="50" spans="1:11" ht="12" customHeight="1" x14ac:dyDescent="0.3">
      <c r="A50" s="44"/>
      <c r="B50" s="142" t="s">
        <v>285</v>
      </c>
      <c r="C50" s="257"/>
      <c r="D50" s="258"/>
      <c r="E50" s="210"/>
      <c r="F50" s="144"/>
      <c r="G50" s="65">
        <f t="shared" si="2"/>
        <v>0</v>
      </c>
      <c r="H50" s="50"/>
      <c r="I50" s="50"/>
      <c r="J50" s="50"/>
    </row>
    <row r="51" spans="1:11" ht="12" customHeight="1" x14ac:dyDescent="0.3">
      <c r="A51" s="44"/>
      <c r="B51" s="142" t="s">
        <v>286</v>
      </c>
      <c r="C51" s="257"/>
      <c r="D51" s="258"/>
      <c r="E51" s="210"/>
      <c r="F51" s="144"/>
      <c r="G51" s="65">
        <f t="shared" si="2"/>
        <v>0</v>
      </c>
      <c r="H51" s="50"/>
      <c r="I51" s="50"/>
      <c r="J51" s="50"/>
    </row>
    <row r="52" spans="1:11" s="68" customFormat="1" ht="12" customHeight="1" x14ac:dyDescent="0.3">
      <c r="A52" s="36"/>
      <c r="B52" s="218" t="s">
        <v>287</v>
      </c>
      <c r="C52" s="33"/>
      <c r="D52" s="67"/>
      <c r="E52" s="211">
        <v>20513685.920000002</v>
      </c>
      <c r="F52" s="50">
        <v>-1388672.34</v>
      </c>
      <c r="G52" s="65">
        <f t="shared" si="2"/>
        <v>19125013.580000002</v>
      </c>
      <c r="H52" s="65">
        <v>19125013.579999998</v>
      </c>
      <c r="I52" s="65">
        <v>19115898.579999998</v>
      </c>
      <c r="J52" s="65">
        <f t="shared" si="4"/>
        <v>-1397787.3400000036</v>
      </c>
      <c r="K52" s="34"/>
    </row>
    <row r="53" spans="1:11" ht="12" customHeight="1" x14ac:dyDescent="0.25">
      <c r="A53" s="44"/>
      <c r="B53" s="63"/>
      <c r="C53" s="69"/>
      <c r="D53" s="66"/>
      <c r="E53" s="65"/>
      <c r="F53" s="65"/>
      <c r="G53" s="65">
        <f t="shared" si="2"/>
        <v>0</v>
      </c>
      <c r="H53" s="65"/>
      <c r="I53" s="65"/>
      <c r="J53" s="65">
        <f t="shared" si="4"/>
        <v>0</v>
      </c>
    </row>
    <row r="54" spans="1:11" ht="12" customHeight="1" x14ac:dyDescent="0.3">
      <c r="A54" s="44"/>
      <c r="B54" s="142" t="s">
        <v>288</v>
      </c>
      <c r="C54" s="257"/>
      <c r="D54" s="258"/>
      <c r="E54" s="50">
        <v>0</v>
      </c>
      <c r="F54" s="50">
        <v>2163338.6800000002</v>
      </c>
      <c r="G54" s="65">
        <f t="shared" si="2"/>
        <v>2163338.6800000002</v>
      </c>
      <c r="H54" s="50">
        <v>1659290</v>
      </c>
      <c r="I54" s="50">
        <v>1659290</v>
      </c>
      <c r="J54" s="65">
        <f t="shared" si="4"/>
        <v>1659290</v>
      </c>
    </row>
    <row r="55" spans="1:11" ht="12" customHeight="1" x14ac:dyDescent="0.3">
      <c r="A55" s="44"/>
      <c r="B55" s="142" t="s">
        <v>278</v>
      </c>
      <c r="C55" s="54"/>
      <c r="D55" s="55"/>
      <c r="E55" s="57">
        <v>0</v>
      </c>
      <c r="F55" s="57"/>
      <c r="G55" s="65">
        <f t="shared" si="2"/>
        <v>0</v>
      </c>
      <c r="H55" s="57"/>
      <c r="I55" s="57"/>
      <c r="J55" s="65">
        <f t="shared" si="4"/>
        <v>0</v>
      </c>
    </row>
    <row r="56" spans="1:11" ht="12" customHeight="1" x14ac:dyDescent="0.3">
      <c r="A56" s="44"/>
      <c r="B56" s="142" t="s">
        <v>279</v>
      </c>
      <c r="C56" s="19"/>
      <c r="D56" s="66"/>
      <c r="E56" s="50">
        <v>0</v>
      </c>
      <c r="F56" s="50"/>
      <c r="G56" s="65">
        <f t="shared" si="2"/>
        <v>0</v>
      </c>
      <c r="H56" s="50"/>
      <c r="I56" s="50"/>
      <c r="J56" s="65">
        <f t="shared" si="4"/>
        <v>0</v>
      </c>
    </row>
    <row r="57" spans="1:11" ht="12" customHeight="1" x14ac:dyDescent="0.3">
      <c r="A57" s="44"/>
      <c r="B57" s="142" t="s">
        <v>280</v>
      </c>
      <c r="C57" s="19"/>
      <c r="D57" s="66"/>
      <c r="E57" s="50">
        <v>0</v>
      </c>
      <c r="F57" s="50"/>
      <c r="G57" s="65">
        <f t="shared" si="2"/>
        <v>0</v>
      </c>
      <c r="H57" s="50"/>
      <c r="I57" s="50"/>
      <c r="J57" s="65">
        <f t="shared" si="4"/>
        <v>0</v>
      </c>
    </row>
    <row r="58" spans="1:11" ht="12" customHeight="1" x14ac:dyDescent="0.25">
      <c r="A58" s="44"/>
      <c r="B58" s="53"/>
      <c r="C58" s="54"/>
      <c r="D58" s="55"/>
      <c r="E58" s="57"/>
      <c r="F58" s="57"/>
      <c r="G58" s="65">
        <f t="shared" si="2"/>
        <v>0</v>
      </c>
      <c r="H58" s="57"/>
      <c r="I58" s="57"/>
      <c r="J58" s="50">
        <f t="shared" si="4"/>
        <v>0</v>
      </c>
    </row>
    <row r="59" spans="1:11" ht="12" customHeight="1" x14ac:dyDescent="0.25">
      <c r="A59" s="36"/>
      <c r="B59" s="133"/>
      <c r="C59" s="134"/>
      <c r="D59" s="135" t="s">
        <v>104</v>
      </c>
      <c r="E59" s="136">
        <f>E52+E48+E41+E38+E36+E54</f>
        <v>20891515.920000002</v>
      </c>
      <c r="F59" s="136">
        <f t="shared" ref="F59:I59" si="5">F52+F48+F41+F38+F36+F54</f>
        <v>20298067.399999999</v>
      </c>
      <c r="G59" s="136">
        <f t="shared" si="5"/>
        <v>41189583.32</v>
      </c>
      <c r="H59" s="136">
        <f t="shared" si="5"/>
        <v>38200650.189999998</v>
      </c>
      <c r="I59" s="136">
        <f t="shared" si="5"/>
        <v>38191535.189999998</v>
      </c>
      <c r="J59" s="262">
        <f>IF(I59&gt;E59,I59-E59,0)</f>
        <v>17300019.269999996</v>
      </c>
    </row>
    <row r="60" spans="1:11" x14ac:dyDescent="0.25">
      <c r="A60" s="44"/>
      <c r="B60" s="16" t="s">
        <v>74</v>
      </c>
      <c r="C60" s="137"/>
      <c r="D60" s="137"/>
      <c r="E60" s="137"/>
      <c r="F60" s="138"/>
      <c r="G60" s="138"/>
      <c r="H60" s="264" t="s">
        <v>181</v>
      </c>
      <c r="I60" s="265"/>
      <c r="J60" s="263"/>
    </row>
    <row r="61" spans="1:11" x14ac:dyDescent="0.25">
      <c r="A61" s="44"/>
      <c r="B61" s="261"/>
      <c r="C61" s="261"/>
      <c r="D61" s="261"/>
      <c r="E61" s="261"/>
      <c r="F61" s="261"/>
      <c r="G61" s="261"/>
      <c r="H61" s="261"/>
      <c r="I61" s="261"/>
      <c r="J61" s="261"/>
    </row>
    <row r="62" spans="1:11" x14ac:dyDescent="0.25">
      <c r="B62" s="16" t="s">
        <v>106</v>
      </c>
      <c r="C62" s="16"/>
      <c r="D62" s="16"/>
      <c r="E62" s="16"/>
      <c r="F62" s="16"/>
      <c r="G62" s="16"/>
      <c r="H62" s="16"/>
      <c r="I62" s="16"/>
      <c r="J62" s="16"/>
    </row>
    <row r="63" spans="1:11" x14ac:dyDescent="0.25">
      <c r="B63" s="17"/>
      <c r="C63" s="17"/>
      <c r="D63" s="17"/>
      <c r="E63" s="17"/>
      <c r="F63" s="17"/>
      <c r="G63" s="17"/>
      <c r="H63" s="17"/>
      <c r="I63" s="17"/>
      <c r="J63" s="17"/>
    </row>
    <row r="64" spans="1:11" x14ac:dyDescent="0.25">
      <c r="B64" s="17"/>
      <c r="C64" s="17"/>
      <c r="D64" s="17"/>
      <c r="E64" s="17"/>
      <c r="F64" s="17"/>
      <c r="G64" s="17"/>
      <c r="H64" s="17"/>
      <c r="I64" s="17"/>
      <c r="J64" s="17"/>
    </row>
    <row r="66" spans="4:11" x14ac:dyDescent="0.25">
      <c r="D66" s="29"/>
    </row>
    <row r="67" spans="4:11" x14ac:dyDescent="0.25">
      <c r="D67" s="30" t="s">
        <v>75</v>
      </c>
      <c r="E67" s="30"/>
      <c r="F67" s="25"/>
      <c r="G67" s="25"/>
      <c r="H67" s="259" t="s">
        <v>78</v>
      </c>
      <c r="I67" s="259"/>
      <c r="J67" s="259"/>
      <c r="K67" s="259"/>
    </row>
    <row r="68" spans="4:11" ht="12" customHeight="1" x14ac:dyDescent="0.25">
      <c r="D68" s="30" t="s">
        <v>76</v>
      </c>
      <c r="E68" s="30"/>
      <c r="F68" s="26"/>
      <c r="G68" s="26"/>
      <c r="H68" s="260" t="s">
        <v>77</v>
      </c>
      <c r="I68" s="260"/>
      <c r="J68" s="260"/>
      <c r="K68" s="260"/>
    </row>
  </sheetData>
  <mergeCells count="44">
    <mergeCell ref="C54:D54"/>
    <mergeCell ref="C45:D45"/>
    <mergeCell ref="C46:D46"/>
    <mergeCell ref="C49:D49"/>
    <mergeCell ref="C50:D50"/>
    <mergeCell ref="C51:D51"/>
    <mergeCell ref="B11:D11"/>
    <mergeCell ref="B12:D12"/>
    <mergeCell ref="B13:D13"/>
    <mergeCell ref="B14:D14"/>
    <mergeCell ref="B15:D15"/>
    <mergeCell ref="B1:J1"/>
    <mergeCell ref="B3:J3"/>
    <mergeCell ref="B7:D9"/>
    <mergeCell ref="E7:I7"/>
    <mergeCell ref="J7:J8"/>
    <mergeCell ref="E5:F5"/>
    <mergeCell ref="B2:J2"/>
    <mergeCell ref="E31:I31"/>
    <mergeCell ref="C16:D16"/>
    <mergeCell ref="C17:D17"/>
    <mergeCell ref="B18:D18"/>
    <mergeCell ref="C19:D19"/>
    <mergeCell ref="C20:D20"/>
    <mergeCell ref="B25:D25"/>
    <mergeCell ref="B26:D26"/>
    <mergeCell ref="C21:D21"/>
    <mergeCell ref="B24:D24"/>
    <mergeCell ref="J31:J32"/>
    <mergeCell ref="B23:D23"/>
    <mergeCell ref="C22:D22"/>
    <mergeCell ref="H67:K67"/>
    <mergeCell ref="H68:K68"/>
    <mergeCell ref="B61:J61"/>
    <mergeCell ref="J59:J60"/>
    <mergeCell ref="H60:I60"/>
    <mergeCell ref="C36:D36"/>
    <mergeCell ref="C37:D37"/>
    <mergeCell ref="C38:D38"/>
    <mergeCell ref="C39:D39"/>
    <mergeCell ref="C42:D42"/>
    <mergeCell ref="J28:J29"/>
    <mergeCell ref="H29:I29"/>
    <mergeCell ref="B31:D33"/>
  </mergeCells>
  <pageMargins left="0.7" right="0.7" top="0.37" bottom="0.75" header="0.3" footer="0.3"/>
  <pageSetup scale="71" orientation="landscape" r:id="rId1"/>
  <ignoredErrors>
    <ignoredError sqref="E9:F9 H9:I9 E33:F33 H33:I33" numberStoredAsText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L71"/>
  <sheetViews>
    <sheetView showGridLines="0" topLeftCell="C31" zoomScale="85" zoomScaleNormal="85" workbookViewId="0">
      <selection activeCell="D38" sqref="D38"/>
    </sheetView>
  </sheetViews>
  <sheetFormatPr baseColWidth="10" defaultColWidth="11.44140625" defaultRowHeight="13.2" x14ac:dyDescent="0.25"/>
  <cols>
    <col min="1" max="1" width="2.44140625" style="17" customWidth="1"/>
    <col min="2" max="2" width="7.6640625" style="28" customWidth="1"/>
    <col min="3" max="3" width="55.6640625" style="28" bestFit="1" customWidth="1"/>
    <col min="4" max="4" width="14" style="28" bestFit="1" customWidth="1"/>
    <col min="5" max="5" width="14.33203125" style="28" bestFit="1" customWidth="1"/>
    <col min="6" max="6" width="14" style="28" bestFit="1" customWidth="1"/>
    <col min="7" max="7" width="14.33203125" style="28" bestFit="1" customWidth="1"/>
    <col min="8" max="10" width="14" style="28" bestFit="1" customWidth="1"/>
    <col min="11" max="11" width="14.33203125" style="28" bestFit="1" customWidth="1"/>
    <col min="12" max="12" width="3.6640625" style="17" customWidth="1"/>
    <col min="13" max="16384" width="11.44140625" style="28"/>
  </cols>
  <sheetData>
    <row r="1" spans="1:12" ht="14.25" customHeight="1" x14ac:dyDescent="0.25">
      <c r="B1" s="273" t="s">
        <v>186</v>
      </c>
      <c r="C1" s="273"/>
      <c r="D1" s="273"/>
      <c r="E1" s="273"/>
      <c r="F1" s="273"/>
      <c r="G1" s="273"/>
      <c r="H1" s="273"/>
      <c r="I1" s="273"/>
      <c r="J1" s="273"/>
      <c r="K1" s="273"/>
    </row>
    <row r="2" spans="1:12" ht="14.25" customHeight="1" x14ac:dyDescent="0.25">
      <c r="B2" s="273" t="s">
        <v>189</v>
      </c>
      <c r="C2" s="273"/>
      <c r="D2" s="273"/>
      <c r="E2" s="273"/>
      <c r="F2" s="273"/>
      <c r="G2" s="273"/>
      <c r="H2" s="273"/>
      <c r="I2" s="273"/>
      <c r="J2" s="273"/>
      <c r="K2" s="273"/>
    </row>
    <row r="3" spans="1:12" ht="14.25" customHeight="1" x14ac:dyDescent="0.25">
      <c r="B3" s="273" t="str">
        <f>CFG!B3</f>
        <v>Del 1 de Enero al 31 de Diciembre 2018</v>
      </c>
      <c r="C3" s="273"/>
      <c r="D3" s="273"/>
      <c r="E3" s="273"/>
      <c r="F3" s="273"/>
      <c r="G3" s="273"/>
      <c r="H3" s="273"/>
      <c r="I3" s="273"/>
      <c r="J3" s="273"/>
      <c r="K3" s="273"/>
    </row>
    <row r="4" spans="1:12" s="17" customFormat="1" ht="6.75" customHeight="1" x14ac:dyDescent="0.25"/>
    <row r="5" spans="1:12" s="17" customFormat="1" ht="18" customHeight="1" x14ac:dyDescent="0.25">
      <c r="C5" s="18" t="s">
        <v>2</v>
      </c>
      <c r="D5" s="274" t="s">
        <v>410</v>
      </c>
      <c r="E5" s="274"/>
      <c r="F5" s="32"/>
      <c r="G5" s="32"/>
      <c r="H5" s="21"/>
      <c r="I5" s="21"/>
      <c r="J5" s="21"/>
    </row>
    <row r="6" spans="1:12" s="17" customFormat="1" ht="6.75" customHeight="1" x14ac:dyDescent="0.25"/>
    <row r="7" spans="1:12" x14ac:dyDescent="0.25">
      <c r="B7" s="282" t="s">
        <v>73</v>
      </c>
      <c r="C7" s="282"/>
      <c r="D7" s="281" t="s">
        <v>108</v>
      </c>
      <c r="E7" s="281"/>
      <c r="F7" s="281"/>
      <c r="G7" s="281"/>
      <c r="H7" s="281"/>
      <c r="I7" s="281"/>
      <c r="J7" s="281"/>
      <c r="K7" s="281" t="s">
        <v>109</v>
      </c>
    </row>
    <row r="8" spans="1:12" ht="26.4" x14ac:dyDescent="0.25">
      <c r="B8" s="282"/>
      <c r="C8" s="282"/>
      <c r="D8" s="70" t="s">
        <v>110</v>
      </c>
      <c r="E8" s="70" t="s">
        <v>111</v>
      </c>
      <c r="F8" s="70" t="s">
        <v>89</v>
      </c>
      <c r="G8" s="70" t="s">
        <v>183</v>
      </c>
      <c r="H8" s="70" t="s">
        <v>90</v>
      </c>
      <c r="I8" s="70" t="s">
        <v>184</v>
      </c>
      <c r="J8" s="70" t="s">
        <v>112</v>
      </c>
      <c r="K8" s="281"/>
    </row>
    <row r="9" spans="1:12" ht="11.25" customHeight="1" x14ac:dyDescent="0.25">
      <c r="B9" s="282"/>
      <c r="C9" s="282"/>
      <c r="D9" s="70">
        <v>1</v>
      </c>
      <c r="E9" s="70">
        <v>2</v>
      </c>
      <c r="F9" s="70" t="s">
        <v>113</v>
      </c>
      <c r="G9" s="70">
        <v>4</v>
      </c>
      <c r="H9" s="70">
        <v>5</v>
      </c>
      <c r="I9" s="70">
        <v>6</v>
      </c>
      <c r="J9" s="70">
        <v>7</v>
      </c>
      <c r="K9" s="70" t="s">
        <v>198</v>
      </c>
    </row>
    <row r="10" spans="1:12" ht="13.2" customHeight="1" x14ac:dyDescent="0.3">
      <c r="B10" s="144">
        <v>1100</v>
      </c>
      <c r="C10" s="144" t="s">
        <v>236</v>
      </c>
      <c r="D10" s="241">
        <v>10508791.65</v>
      </c>
      <c r="E10" s="147">
        <v>7718747.29</v>
      </c>
      <c r="F10" s="147">
        <f>D10+E10</f>
        <v>18227538.940000001</v>
      </c>
      <c r="G10" s="147">
        <v>18222888.940000001</v>
      </c>
      <c r="H10" s="147">
        <v>18222888.940000001</v>
      </c>
      <c r="I10" s="147">
        <v>18222888.940000001</v>
      </c>
      <c r="J10" s="147">
        <v>18222888.940000001</v>
      </c>
      <c r="K10" s="147">
        <f>F10-H10</f>
        <v>4650</v>
      </c>
    </row>
    <row r="11" spans="1:12" ht="14.4" x14ac:dyDescent="0.3">
      <c r="B11" s="144">
        <v>1200</v>
      </c>
      <c r="C11" s="144" t="s">
        <v>237</v>
      </c>
      <c r="D11" s="242">
        <v>350000</v>
      </c>
      <c r="E11" s="146">
        <v>21726.639999999999</v>
      </c>
      <c r="F11" s="147">
        <f t="shared" ref="F11:F48" si="0">D11+E11</f>
        <v>371726.64</v>
      </c>
      <c r="G11" s="146">
        <v>371726.64</v>
      </c>
      <c r="H11" s="146">
        <v>371726.64</v>
      </c>
      <c r="I11" s="146">
        <v>371726.64</v>
      </c>
      <c r="J11" s="146">
        <v>371726.64</v>
      </c>
      <c r="K11" s="147">
        <f t="shared" ref="K11:K47" si="1">F11-H11</f>
        <v>0</v>
      </c>
    </row>
    <row r="12" spans="1:12" ht="13.2" customHeight="1" x14ac:dyDescent="0.3">
      <c r="B12" s="144">
        <v>1300</v>
      </c>
      <c r="C12" s="144" t="s">
        <v>238</v>
      </c>
      <c r="D12" s="241">
        <v>1661511.61</v>
      </c>
      <c r="E12" s="147">
        <v>2136568.84</v>
      </c>
      <c r="F12" s="147">
        <f t="shared" si="0"/>
        <v>3798080.45</v>
      </c>
      <c r="G12" s="147">
        <v>3798080.45</v>
      </c>
      <c r="H12" s="147">
        <v>3798080.45</v>
      </c>
      <c r="I12" s="147">
        <v>3798080.45</v>
      </c>
      <c r="J12" s="147">
        <v>3798080.45</v>
      </c>
      <c r="K12" s="147">
        <f t="shared" si="1"/>
        <v>0</v>
      </c>
    </row>
    <row r="13" spans="1:12" ht="14.4" x14ac:dyDescent="0.3">
      <c r="B13" s="144">
        <v>1400</v>
      </c>
      <c r="C13" s="144" t="s">
        <v>239</v>
      </c>
      <c r="D13" s="241">
        <v>2381134.81</v>
      </c>
      <c r="E13" s="147">
        <v>1921259.92</v>
      </c>
      <c r="F13" s="147">
        <f t="shared" si="0"/>
        <v>4302394.7300000004</v>
      </c>
      <c r="G13" s="147">
        <v>4297714.7300000004</v>
      </c>
      <c r="H13" s="147">
        <v>4297714.7300000004</v>
      </c>
      <c r="I13" s="147">
        <v>4297714.7300000004</v>
      </c>
      <c r="J13" s="147">
        <v>3619027.3</v>
      </c>
      <c r="K13" s="147">
        <f t="shared" si="1"/>
        <v>4680</v>
      </c>
    </row>
    <row r="14" spans="1:12" ht="14.4" x14ac:dyDescent="0.3">
      <c r="B14" s="144">
        <v>1500</v>
      </c>
      <c r="C14" s="144" t="s">
        <v>240</v>
      </c>
      <c r="D14" s="241">
        <v>706578.93</v>
      </c>
      <c r="E14" s="147">
        <v>1370504.28</v>
      </c>
      <c r="F14" s="147">
        <f t="shared" si="0"/>
        <v>2077083.21</v>
      </c>
      <c r="G14" s="147">
        <v>1753798.46</v>
      </c>
      <c r="H14" s="147">
        <v>1753798.46</v>
      </c>
      <c r="I14" s="147">
        <v>1753798.46</v>
      </c>
      <c r="J14" s="147">
        <v>1753798.46</v>
      </c>
      <c r="K14" s="147">
        <f t="shared" si="1"/>
        <v>323284.75</v>
      </c>
    </row>
    <row r="15" spans="1:12" ht="14.4" x14ac:dyDescent="0.3">
      <c r="B15" s="144">
        <v>1700</v>
      </c>
      <c r="C15" s="144" t="s">
        <v>241</v>
      </c>
      <c r="D15" s="241"/>
      <c r="E15" s="147">
        <v>1113336</v>
      </c>
      <c r="F15" s="147">
        <f t="shared" si="0"/>
        <v>1113336</v>
      </c>
      <c r="G15" s="147">
        <v>1113336</v>
      </c>
      <c r="H15" s="147">
        <v>1113336</v>
      </c>
      <c r="I15" s="147">
        <v>1113336</v>
      </c>
      <c r="J15" s="147">
        <v>1113336</v>
      </c>
      <c r="K15" s="147">
        <f t="shared" si="1"/>
        <v>0</v>
      </c>
    </row>
    <row r="16" spans="1:12" s="68" customFormat="1" ht="13.2" customHeight="1" x14ac:dyDescent="0.3">
      <c r="A16" s="34"/>
      <c r="B16" s="148">
        <v>1000</v>
      </c>
      <c r="C16" s="148" t="s">
        <v>242</v>
      </c>
      <c r="D16" s="145">
        <f>SUM(D10:D15)</f>
        <v>15608017</v>
      </c>
      <c r="E16" s="145">
        <f t="shared" ref="E16:J16" si="2">SUM(E10:E15)</f>
        <v>14282142.969999999</v>
      </c>
      <c r="F16" s="145">
        <f t="shared" si="2"/>
        <v>29890159.970000003</v>
      </c>
      <c r="G16" s="145">
        <f t="shared" si="2"/>
        <v>29557545.220000003</v>
      </c>
      <c r="H16" s="145">
        <f t="shared" si="2"/>
        <v>29557545.220000003</v>
      </c>
      <c r="I16" s="145">
        <f t="shared" si="2"/>
        <v>29557545.220000003</v>
      </c>
      <c r="J16" s="145">
        <f t="shared" si="2"/>
        <v>28878857.790000003</v>
      </c>
      <c r="K16" s="145">
        <f t="shared" si="1"/>
        <v>332614.75</v>
      </c>
      <c r="L16" s="34"/>
    </row>
    <row r="17" spans="1:12" ht="14.4" x14ac:dyDescent="0.3">
      <c r="B17" s="144">
        <v>2100</v>
      </c>
      <c r="C17" s="144" t="s">
        <v>243</v>
      </c>
      <c r="D17" s="147">
        <v>138350</v>
      </c>
      <c r="E17" s="147">
        <v>363185.36</v>
      </c>
      <c r="F17" s="147">
        <f>D17+E17</f>
        <v>501535.36</v>
      </c>
      <c r="G17" s="147">
        <v>456140.51</v>
      </c>
      <c r="H17" s="147">
        <v>456140.51</v>
      </c>
      <c r="I17" s="147">
        <v>456140.51</v>
      </c>
      <c r="J17" s="147">
        <v>456140.51</v>
      </c>
      <c r="K17" s="147">
        <f t="shared" si="1"/>
        <v>45394.849999999977</v>
      </c>
    </row>
    <row r="18" spans="1:12" ht="14.4" x14ac:dyDescent="0.3">
      <c r="B18" s="144">
        <v>2200</v>
      </c>
      <c r="C18" s="144" t="s">
        <v>244</v>
      </c>
      <c r="D18" s="147">
        <v>17000</v>
      </c>
      <c r="E18" s="147">
        <v>40366.33</v>
      </c>
      <c r="F18" s="147">
        <f t="shared" ref="F18:F24" si="3">D18+E18</f>
        <v>57366.33</v>
      </c>
      <c r="G18" s="147">
        <v>52146.33</v>
      </c>
      <c r="H18" s="147">
        <v>52146.33</v>
      </c>
      <c r="I18" s="147">
        <v>52146.33</v>
      </c>
      <c r="J18" s="147">
        <v>52146.33</v>
      </c>
      <c r="K18" s="147">
        <f t="shared" si="1"/>
        <v>5220</v>
      </c>
    </row>
    <row r="19" spans="1:12" ht="14.4" x14ac:dyDescent="0.3">
      <c r="B19" s="142">
        <v>2300</v>
      </c>
      <c r="C19" s="142" t="s">
        <v>273</v>
      </c>
      <c r="D19" s="147">
        <v>1500</v>
      </c>
      <c r="E19" s="147">
        <v>3827.4</v>
      </c>
      <c r="F19" s="147">
        <f t="shared" si="3"/>
        <v>5327.4</v>
      </c>
      <c r="G19" s="147">
        <v>1383.4</v>
      </c>
      <c r="H19" s="147">
        <v>1383.4</v>
      </c>
      <c r="I19" s="147">
        <v>1383.4</v>
      </c>
      <c r="J19" s="147">
        <v>1383.4</v>
      </c>
      <c r="K19" s="147">
        <f t="shared" si="1"/>
        <v>3943.9999999999995</v>
      </c>
    </row>
    <row r="20" spans="1:12" ht="14.4" x14ac:dyDescent="0.3">
      <c r="B20" s="144">
        <v>2400</v>
      </c>
      <c r="C20" s="144" t="s">
        <v>245</v>
      </c>
      <c r="D20" s="147">
        <v>45000</v>
      </c>
      <c r="E20" s="147">
        <v>153093.76999999999</v>
      </c>
      <c r="F20" s="147">
        <f t="shared" si="3"/>
        <v>198093.77</v>
      </c>
      <c r="G20" s="147">
        <v>191691.77</v>
      </c>
      <c r="H20" s="147">
        <v>191691.77</v>
      </c>
      <c r="I20" s="147">
        <v>191691.77</v>
      </c>
      <c r="J20" s="147">
        <v>191691.77</v>
      </c>
      <c r="K20" s="147">
        <f t="shared" si="1"/>
        <v>6402</v>
      </c>
    </row>
    <row r="21" spans="1:12" ht="14.4" x14ac:dyDescent="0.3">
      <c r="B21" s="144">
        <v>2500</v>
      </c>
      <c r="C21" s="144" t="s">
        <v>246</v>
      </c>
      <c r="D21" s="147">
        <v>64500</v>
      </c>
      <c r="E21" s="147">
        <v>22909.49</v>
      </c>
      <c r="F21" s="147">
        <f t="shared" si="3"/>
        <v>87409.49</v>
      </c>
      <c r="G21" s="147">
        <v>71844.03</v>
      </c>
      <c r="H21" s="147">
        <v>71844.03</v>
      </c>
      <c r="I21" s="147">
        <v>71844.03</v>
      </c>
      <c r="J21" s="147">
        <v>71844.03</v>
      </c>
      <c r="K21" s="147">
        <f t="shared" si="1"/>
        <v>15565.460000000006</v>
      </c>
    </row>
    <row r="22" spans="1:12" ht="14.4" x14ac:dyDescent="0.3">
      <c r="B22" s="144">
        <v>2600</v>
      </c>
      <c r="C22" s="144" t="s">
        <v>247</v>
      </c>
      <c r="D22" s="147">
        <v>105000</v>
      </c>
      <c r="E22" s="147">
        <v>168528.15</v>
      </c>
      <c r="F22" s="147">
        <f t="shared" si="3"/>
        <v>273528.15000000002</v>
      </c>
      <c r="G22" s="147">
        <v>273528.15000000002</v>
      </c>
      <c r="H22" s="147">
        <v>273528.15000000002</v>
      </c>
      <c r="I22" s="147">
        <v>273528.15000000002</v>
      </c>
      <c r="J22" s="147">
        <v>273528.15000000002</v>
      </c>
      <c r="K22" s="147">
        <f t="shared" si="1"/>
        <v>0</v>
      </c>
    </row>
    <row r="23" spans="1:12" ht="14.4" x14ac:dyDescent="0.3">
      <c r="B23" s="144">
        <v>2700</v>
      </c>
      <c r="C23" s="144" t="s">
        <v>248</v>
      </c>
      <c r="D23" s="147">
        <v>55000</v>
      </c>
      <c r="E23" s="147">
        <v>93790.23</v>
      </c>
      <c r="F23" s="147">
        <f t="shared" si="3"/>
        <v>148790.22999999998</v>
      </c>
      <c r="G23" s="147">
        <v>130510.55</v>
      </c>
      <c r="H23" s="147">
        <v>130510.55</v>
      </c>
      <c r="I23" s="147">
        <v>130510.55</v>
      </c>
      <c r="J23" s="147">
        <v>130510.55</v>
      </c>
      <c r="K23" s="147">
        <f t="shared" si="1"/>
        <v>18279.679999999978</v>
      </c>
    </row>
    <row r="24" spans="1:12" ht="14.4" x14ac:dyDescent="0.3">
      <c r="B24" s="144">
        <v>2900</v>
      </c>
      <c r="C24" s="144" t="s">
        <v>249</v>
      </c>
      <c r="D24" s="147">
        <v>56500</v>
      </c>
      <c r="E24" s="147">
        <v>217901.69</v>
      </c>
      <c r="F24" s="147">
        <f t="shared" si="3"/>
        <v>274401.69</v>
      </c>
      <c r="G24" s="147">
        <v>214079.92</v>
      </c>
      <c r="H24" s="147">
        <v>214079.92</v>
      </c>
      <c r="I24" s="147">
        <v>214079.92</v>
      </c>
      <c r="J24" s="147">
        <v>214079.92</v>
      </c>
      <c r="K24" s="147">
        <f t="shared" si="1"/>
        <v>60321.76999999999</v>
      </c>
    </row>
    <row r="25" spans="1:12" s="68" customFormat="1" ht="14.4" x14ac:dyDescent="0.3">
      <c r="A25" s="34"/>
      <c r="B25" s="148">
        <v>2000</v>
      </c>
      <c r="C25" s="148" t="s">
        <v>250</v>
      </c>
      <c r="D25" s="145">
        <f>SUM(D17:D24)</f>
        <v>482850</v>
      </c>
      <c r="E25" s="145">
        <f t="shared" ref="E25:J25" si="4">SUM(E17:E24)</f>
        <v>1063602.42</v>
      </c>
      <c r="F25" s="145">
        <f t="shared" si="4"/>
        <v>1546452.42</v>
      </c>
      <c r="G25" s="145">
        <f t="shared" si="4"/>
        <v>1391324.66</v>
      </c>
      <c r="H25" s="145">
        <f t="shared" si="4"/>
        <v>1391324.66</v>
      </c>
      <c r="I25" s="145">
        <f t="shared" si="4"/>
        <v>1391324.66</v>
      </c>
      <c r="J25" s="145">
        <f t="shared" si="4"/>
        <v>1391324.66</v>
      </c>
      <c r="K25" s="145">
        <f t="shared" si="1"/>
        <v>155127.76</v>
      </c>
      <c r="L25" s="34"/>
    </row>
    <row r="26" spans="1:12" ht="14.4" x14ac:dyDescent="0.3">
      <c r="B26" s="144">
        <v>3100</v>
      </c>
      <c r="C26" s="144" t="s">
        <v>251</v>
      </c>
      <c r="D26" s="147">
        <v>577399</v>
      </c>
      <c r="E26" s="147">
        <v>272963.28999999998</v>
      </c>
      <c r="F26" s="147">
        <f>D26+E26</f>
        <v>850362.29</v>
      </c>
      <c r="G26" s="147">
        <v>850362.29</v>
      </c>
      <c r="H26" s="147">
        <v>850362.29</v>
      </c>
      <c r="I26" s="147">
        <v>850362.29</v>
      </c>
      <c r="J26" s="147">
        <v>850362.29</v>
      </c>
      <c r="K26" s="147">
        <f t="shared" si="1"/>
        <v>0</v>
      </c>
    </row>
    <row r="27" spans="1:12" ht="14.4" x14ac:dyDescent="0.3">
      <c r="B27" s="144">
        <v>3200</v>
      </c>
      <c r="C27" s="144" t="s">
        <v>252</v>
      </c>
      <c r="D27" s="147">
        <v>180000</v>
      </c>
      <c r="E27" s="147">
        <v>-48835.02</v>
      </c>
      <c r="F27" s="147">
        <f t="shared" ref="F27:F34" si="5">D27+E27</f>
        <v>131164.98000000001</v>
      </c>
      <c r="G27" s="147">
        <v>131164.98000000001</v>
      </c>
      <c r="H27" s="147">
        <v>131164.98000000001</v>
      </c>
      <c r="I27" s="147">
        <v>131164.98000000001</v>
      </c>
      <c r="J27" s="147">
        <v>131164.98000000001</v>
      </c>
      <c r="K27" s="147">
        <f t="shared" si="1"/>
        <v>0</v>
      </c>
    </row>
    <row r="28" spans="1:12" ht="14.4" x14ac:dyDescent="0.3">
      <c r="B28" s="144">
        <v>3300</v>
      </c>
      <c r="C28" s="144" t="s">
        <v>253</v>
      </c>
      <c r="D28" s="147">
        <v>567000</v>
      </c>
      <c r="E28" s="147">
        <v>371117.9</v>
      </c>
      <c r="F28" s="147">
        <f t="shared" si="5"/>
        <v>938117.9</v>
      </c>
      <c r="G28" s="147">
        <v>938117.9</v>
      </c>
      <c r="H28" s="147">
        <v>938117.9</v>
      </c>
      <c r="I28" s="147">
        <v>938117.9</v>
      </c>
      <c r="J28" s="147">
        <v>938117.9</v>
      </c>
      <c r="K28" s="147">
        <f t="shared" si="1"/>
        <v>0</v>
      </c>
    </row>
    <row r="29" spans="1:12" ht="14.4" x14ac:dyDescent="0.3">
      <c r="B29" s="144">
        <v>3400</v>
      </c>
      <c r="C29" s="144" t="s">
        <v>254</v>
      </c>
      <c r="D29" s="147">
        <v>30000</v>
      </c>
      <c r="E29" s="147">
        <v>80061.87</v>
      </c>
      <c r="F29" s="147">
        <f t="shared" si="5"/>
        <v>110061.87</v>
      </c>
      <c r="G29" s="147">
        <v>110061.87</v>
      </c>
      <c r="H29" s="147">
        <v>110061.87</v>
      </c>
      <c r="I29" s="147">
        <v>110061.87</v>
      </c>
      <c r="J29" s="147">
        <v>110061.87</v>
      </c>
      <c r="K29" s="147">
        <f t="shared" si="1"/>
        <v>0</v>
      </c>
    </row>
    <row r="30" spans="1:12" ht="14.4" x14ac:dyDescent="0.3">
      <c r="B30" s="144">
        <v>3500</v>
      </c>
      <c r="C30" s="144" t="s">
        <v>255</v>
      </c>
      <c r="D30" s="147">
        <v>1135170</v>
      </c>
      <c r="E30" s="147">
        <v>692341.37</v>
      </c>
      <c r="F30" s="147">
        <f t="shared" si="5"/>
        <v>1827511.37</v>
      </c>
      <c r="G30" s="147">
        <v>1815928.77</v>
      </c>
      <c r="H30" s="147">
        <v>1815928.77</v>
      </c>
      <c r="I30" s="147">
        <v>1815928.77</v>
      </c>
      <c r="J30" s="147">
        <v>1595371.66</v>
      </c>
      <c r="K30" s="147">
        <f t="shared" si="1"/>
        <v>11582.600000000093</v>
      </c>
    </row>
    <row r="31" spans="1:12" ht="13.2" customHeight="1" x14ac:dyDescent="0.3">
      <c r="B31" s="144">
        <v>3600</v>
      </c>
      <c r="C31" s="144" t="s">
        <v>256</v>
      </c>
      <c r="D31" s="147">
        <v>91500</v>
      </c>
      <c r="E31" s="147">
        <v>89970.4</v>
      </c>
      <c r="F31" s="147">
        <f t="shared" si="5"/>
        <v>181470.4</v>
      </c>
      <c r="G31" s="147">
        <v>181470.4</v>
      </c>
      <c r="H31" s="147">
        <v>181470.4</v>
      </c>
      <c r="I31" s="147">
        <v>181470.4</v>
      </c>
      <c r="J31" s="147">
        <v>181470.4</v>
      </c>
      <c r="K31" s="147">
        <f t="shared" si="1"/>
        <v>0</v>
      </c>
    </row>
    <row r="32" spans="1:12" ht="14.4" x14ac:dyDescent="0.3">
      <c r="B32" s="144">
        <v>3700</v>
      </c>
      <c r="C32" s="144" t="s">
        <v>257</v>
      </c>
      <c r="D32" s="147">
        <v>60750</v>
      </c>
      <c r="E32" s="147">
        <v>101095.98</v>
      </c>
      <c r="F32" s="147">
        <f t="shared" si="5"/>
        <v>161845.97999999998</v>
      </c>
      <c r="G32" s="147">
        <v>160924.18</v>
      </c>
      <c r="H32" s="147">
        <v>160924.18</v>
      </c>
      <c r="I32" s="147">
        <v>160924.18</v>
      </c>
      <c r="J32" s="147">
        <v>160924.18</v>
      </c>
      <c r="K32" s="147">
        <f t="shared" si="1"/>
        <v>921.79999999998836</v>
      </c>
    </row>
    <row r="33" spans="1:12" ht="13.2" customHeight="1" x14ac:dyDescent="0.3">
      <c r="B33" s="144">
        <v>3800</v>
      </c>
      <c r="C33" s="144" t="s">
        <v>258</v>
      </c>
      <c r="D33" s="147">
        <v>175100</v>
      </c>
      <c r="E33" s="147">
        <v>100268.79</v>
      </c>
      <c r="F33" s="147">
        <f t="shared" si="5"/>
        <v>275368.78999999998</v>
      </c>
      <c r="G33" s="147">
        <v>275368.78999999998</v>
      </c>
      <c r="H33" s="147">
        <v>275368.78999999998</v>
      </c>
      <c r="I33" s="147">
        <v>275368.78999999998</v>
      </c>
      <c r="J33" s="147">
        <v>275368.78999999998</v>
      </c>
      <c r="K33" s="147">
        <f t="shared" si="1"/>
        <v>0</v>
      </c>
    </row>
    <row r="34" spans="1:12" ht="14.4" x14ac:dyDescent="0.3">
      <c r="B34" s="144">
        <v>3900</v>
      </c>
      <c r="C34" s="144" t="s">
        <v>259</v>
      </c>
      <c r="D34" s="147">
        <v>533156</v>
      </c>
      <c r="E34" s="147">
        <v>273548.49</v>
      </c>
      <c r="F34" s="147">
        <f t="shared" si="5"/>
        <v>806704.49</v>
      </c>
      <c r="G34" s="147">
        <v>780168.85</v>
      </c>
      <c r="H34" s="147">
        <v>780168.85</v>
      </c>
      <c r="I34" s="147">
        <v>780168.85</v>
      </c>
      <c r="J34" s="147">
        <v>780168.85</v>
      </c>
      <c r="K34" s="147">
        <f t="shared" si="1"/>
        <v>26535.640000000014</v>
      </c>
    </row>
    <row r="35" spans="1:12" s="68" customFormat="1" ht="14.4" x14ac:dyDescent="0.3">
      <c r="A35" s="34"/>
      <c r="B35" s="148">
        <v>3000</v>
      </c>
      <c r="C35" s="148" t="s">
        <v>260</v>
      </c>
      <c r="D35" s="145">
        <f>SUM(D26:D34)</f>
        <v>3350075</v>
      </c>
      <c r="E35" s="145">
        <f t="shared" ref="E35:J35" si="6">SUM(E26:E34)</f>
        <v>1932533.07</v>
      </c>
      <c r="F35" s="145">
        <f t="shared" si="6"/>
        <v>5282608.07</v>
      </c>
      <c r="G35" s="145">
        <f t="shared" si="6"/>
        <v>5243568.0299999993</v>
      </c>
      <c r="H35" s="145">
        <f t="shared" si="6"/>
        <v>5243568.0299999993</v>
      </c>
      <c r="I35" s="145">
        <f t="shared" si="6"/>
        <v>5243568.0299999993</v>
      </c>
      <c r="J35" s="145">
        <f t="shared" si="6"/>
        <v>5023010.92</v>
      </c>
      <c r="K35" s="145">
        <f t="shared" si="1"/>
        <v>39040.040000000969</v>
      </c>
      <c r="L35" s="34"/>
    </row>
    <row r="36" spans="1:12" ht="14.4" x14ac:dyDescent="0.3">
      <c r="B36" s="144">
        <v>4400</v>
      </c>
      <c r="C36" s="144" t="s">
        <v>261</v>
      </c>
      <c r="D36" s="147">
        <v>100000</v>
      </c>
      <c r="E36" s="147">
        <v>131399.76999999999</v>
      </c>
      <c r="F36" s="147">
        <f>D36+E36</f>
        <v>231399.77</v>
      </c>
      <c r="G36" s="147">
        <v>231399.77</v>
      </c>
      <c r="H36" s="147">
        <v>231399.77</v>
      </c>
      <c r="I36" s="147">
        <v>231399.77</v>
      </c>
      <c r="J36" s="147">
        <v>231399.77</v>
      </c>
      <c r="K36" s="147">
        <f t="shared" si="1"/>
        <v>0</v>
      </c>
    </row>
    <row r="37" spans="1:12" s="68" customFormat="1" ht="14.4" x14ac:dyDescent="0.3">
      <c r="A37" s="34"/>
      <c r="B37" s="148">
        <v>4000</v>
      </c>
      <c r="C37" s="148" t="s">
        <v>262</v>
      </c>
      <c r="D37" s="145">
        <f>D36</f>
        <v>100000</v>
      </c>
      <c r="E37" s="145">
        <f t="shared" ref="E37:J37" si="7">E36</f>
        <v>131399.76999999999</v>
      </c>
      <c r="F37" s="145">
        <f t="shared" si="7"/>
        <v>231399.77</v>
      </c>
      <c r="G37" s="145">
        <f t="shared" si="7"/>
        <v>231399.77</v>
      </c>
      <c r="H37" s="145">
        <f t="shared" si="7"/>
        <v>231399.77</v>
      </c>
      <c r="I37" s="145">
        <f t="shared" si="7"/>
        <v>231399.77</v>
      </c>
      <c r="J37" s="145">
        <f t="shared" si="7"/>
        <v>231399.77</v>
      </c>
      <c r="K37" s="145">
        <f t="shared" si="1"/>
        <v>0</v>
      </c>
      <c r="L37" s="34"/>
    </row>
    <row r="38" spans="1:12" s="68" customFormat="1" ht="14.4" x14ac:dyDescent="0.3">
      <c r="A38" s="34"/>
      <c r="B38" s="144">
        <v>5100</v>
      </c>
      <c r="C38" s="144" t="s">
        <v>263</v>
      </c>
      <c r="D38" s="151">
        <v>327830</v>
      </c>
      <c r="E38" s="151">
        <v>2380944.38</v>
      </c>
      <c r="F38" s="147">
        <f>D38+E38</f>
        <v>2708774.38</v>
      </c>
      <c r="G38" s="151">
        <v>753933.76</v>
      </c>
      <c r="H38" s="151">
        <v>753933.76</v>
      </c>
      <c r="I38" s="151">
        <v>753933.76</v>
      </c>
      <c r="J38" s="151">
        <v>753933.76</v>
      </c>
      <c r="K38" s="147">
        <f t="shared" si="1"/>
        <v>1954840.6199999999</v>
      </c>
      <c r="L38" s="34"/>
    </row>
    <row r="39" spans="1:12" ht="14.4" x14ac:dyDescent="0.3">
      <c r="B39" s="144">
        <v>5200</v>
      </c>
      <c r="C39" s="144" t="s">
        <v>264</v>
      </c>
      <c r="D39" s="35"/>
      <c r="E39" s="35">
        <v>119118.71</v>
      </c>
      <c r="F39" s="147">
        <f t="shared" ref="F39:F42" si="8">D39+E39</f>
        <v>119118.71</v>
      </c>
      <c r="G39" s="35">
        <v>58511.43</v>
      </c>
      <c r="H39" s="35">
        <v>58511.43</v>
      </c>
      <c r="I39" s="35">
        <v>58511.43</v>
      </c>
      <c r="J39" s="35">
        <v>58511.43</v>
      </c>
      <c r="K39" s="147">
        <f t="shared" si="1"/>
        <v>60607.280000000006</v>
      </c>
    </row>
    <row r="40" spans="1:12" ht="14.4" x14ac:dyDescent="0.3">
      <c r="B40" s="144">
        <v>5300</v>
      </c>
      <c r="C40" s="144" t="s">
        <v>265</v>
      </c>
      <c r="D40" s="35"/>
      <c r="E40" s="35">
        <v>15070</v>
      </c>
      <c r="F40" s="147">
        <f t="shared" si="8"/>
        <v>15070</v>
      </c>
      <c r="G40" s="35">
        <v>0</v>
      </c>
      <c r="H40" s="35">
        <v>0</v>
      </c>
      <c r="I40" s="35">
        <v>0</v>
      </c>
      <c r="J40" s="35">
        <v>0</v>
      </c>
      <c r="K40" s="147">
        <f t="shared" si="1"/>
        <v>15070</v>
      </c>
    </row>
    <row r="41" spans="1:12" ht="14.4" x14ac:dyDescent="0.3">
      <c r="B41" s="144">
        <v>5600</v>
      </c>
      <c r="C41" s="144" t="s">
        <v>266</v>
      </c>
      <c r="D41" s="35"/>
      <c r="E41" s="35">
        <v>1396000</v>
      </c>
      <c r="F41" s="147">
        <f t="shared" si="8"/>
        <v>1396000</v>
      </c>
      <c r="G41" s="35">
        <v>1203722.05</v>
      </c>
      <c r="H41" s="35">
        <v>1203722.05</v>
      </c>
      <c r="I41" s="35">
        <v>1203722.05</v>
      </c>
      <c r="J41" s="35">
        <v>1144972.05</v>
      </c>
      <c r="K41" s="147">
        <f t="shared" si="1"/>
        <v>192277.94999999995</v>
      </c>
    </row>
    <row r="42" spans="1:12" ht="14.4" x14ac:dyDescent="0.3">
      <c r="B42" s="144">
        <v>5900</v>
      </c>
      <c r="C42" s="144" t="s">
        <v>267</v>
      </c>
      <c r="D42" s="35"/>
      <c r="E42" s="35"/>
      <c r="F42" s="147">
        <f t="shared" si="8"/>
        <v>0</v>
      </c>
      <c r="G42" s="35"/>
      <c r="H42" s="35"/>
      <c r="I42" s="35"/>
      <c r="J42" s="35"/>
      <c r="K42" s="147">
        <f t="shared" si="1"/>
        <v>0</v>
      </c>
    </row>
    <row r="43" spans="1:12" s="68" customFormat="1" ht="14.4" x14ac:dyDescent="0.3">
      <c r="A43" s="34"/>
      <c r="B43" s="148">
        <v>5000</v>
      </c>
      <c r="C43" s="148" t="s">
        <v>268</v>
      </c>
      <c r="D43" s="153">
        <f>SUM(D38:D42)</f>
        <v>327830</v>
      </c>
      <c r="E43" s="153">
        <f t="shared" ref="E43:J43" si="9">SUM(E38:E42)</f>
        <v>3911133.09</v>
      </c>
      <c r="F43" s="153">
        <f t="shared" si="9"/>
        <v>4238963.09</v>
      </c>
      <c r="G43" s="153">
        <f t="shared" si="9"/>
        <v>2016167.2400000002</v>
      </c>
      <c r="H43" s="153">
        <f t="shared" si="9"/>
        <v>2016167.2400000002</v>
      </c>
      <c r="I43" s="153">
        <f t="shared" si="9"/>
        <v>2016167.2400000002</v>
      </c>
      <c r="J43" s="153">
        <f t="shared" si="9"/>
        <v>1957417.2400000002</v>
      </c>
      <c r="K43" s="145">
        <f t="shared" si="1"/>
        <v>2222795.8499999996</v>
      </c>
      <c r="L43" s="34"/>
    </row>
    <row r="44" spans="1:12" ht="14.4" x14ac:dyDescent="0.3">
      <c r="B44" s="144">
        <v>6200</v>
      </c>
      <c r="C44" s="144" t="s">
        <v>269</v>
      </c>
      <c r="D44" s="35">
        <v>0</v>
      </c>
      <c r="E44" s="35"/>
      <c r="F44" s="147">
        <f>D44+E44</f>
        <v>0</v>
      </c>
      <c r="G44" s="35"/>
      <c r="H44" s="35"/>
      <c r="I44" s="35"/>
      <c r="J44" s="35"/>
      <c r="K44" s="147">
        <f t="shared" si="1"/>
        <v>0</v>
      </c>
    </row>
    <row r="45" spans="1:12" s="68" customFormat="1" ht="14.4" x14ac:dyDescent="0.3">
      <c r="A45" s="34"/>
      <c r="B45" s="148">
        <v>6000</v>
      </c>
      <c r="C45" s="148" t="s">
        <v>270</v>
      </c>
      <c r="D45" s="132">
        <f>D44</f>
        <v>0</v>
      </c>
      <c r="E45" s="132">
        <f t="shared" ref="E45:J45" si="10">E44</f>
        <v>0</v>
      </c>
      <c r="F45" s="132">
        <f t="shared" si="10"/>
        <v>0</v>
      </c>
      <c r="G45" s="132">
        <f t="shared" si="10"/>
        <v>0</v>
      </c>
      <c r="H45" s="132">
        <f t="shared" si="10"/>
        <v>0</v>
      </c>
      <c r="I45" s="132">
        <f t="shared" si="10"/>
        <v>0</v>
      </c>
      <c r="J45" s="132">
        <f t="shared" si="10"/>
        <v>0</v>
      </c>
      <c r="K45" s="147">
        <f t="shared" si="1"/>
        <v>0</v>
      </c>
      <c r="L45" s="34"/>
    </row>
    <row r="46" spans="1:12" ht="14.4" x14ac:dyDescent="0.3">
      <c r="B46" s="144">
        <v>7900</v>
      </c>
      <c r="C46" s="144" t="s">
        <v>271</v>
      </c>
      <c r="D46" s="35">
        <v>1022743.92</v>
      </c>
      <c r="E46" s="35">
        <v>-1022743.92</v>
      </c>
      <c r="F46" s="147"/>
      <c r="G46" s="35">
        <v>0</v>
      </c>
      <c r="H46" s="35">
        <v>0</v>
      </c>
      <c r="I46" s="35">
        <v>0</v>
      </c>
      <c r="J46" s="35">
        <v>0</v>
      </c>
      <c r="K46" s="145">
        <f t="shared" si="1"/>
        <v>0</v>
      </c>
    </row>
    <row r="47" spans="1:12" s="68" customFormat="1" ht="14.4" x14ac:dyDescent="0.3">
      <c r="A47" s="34"/>
      <c r="B47" s="148">
        <v>7000</v>
      </c>
      <c r="C47" s="148" t="s">
        <v>272</v>
      </c>
      <c r="D47" s="132">
        <f>D46</f>
        <v>1022743.92</v>
      </c>
      <c r="E47" s="132">
        <f>E46</f>
        <v>-1022743.92</v>
      </c>
      <c r="F47" s="145">
        <f t="shared" si="0"/>
        <v>0</v>
      </c>
      <c r="G47" s="132">
        <v>0</v>
      </c>
      <c r="H47" s="132">
        <v>0</v>
      </c>
      <c r="I47" s="132">
        <v>0</v>
      </c>
      <c r="J47" s="132">
        <v>0</v>
      </c>
      <c r="K47" s="147">
        <f t="shared" si="1"/>
        <v>0</v>
      </c>
      <c r="L47" s="34"/>
    </row>
    <row r="48" spans="1:12" x14ac:dyDescent="0.25">
      <c r="B48" s="149"/>
      <c r="C48" s="149" t="s">
        <v>114</v>
      </c>
      <c r="D48" s="150">
        <f>D47+D45+D43+D37+D35+D25+D16</f>
        <v>20891515.920000002</v>
      </c>
      <c r="E48" s="150">
        <f>E47+E45+E43+E37+E35+E25+E16</f>
        <v>20298067.399999999</v>
      </c>
      <c r="F48" s="147">
        <f t="shared" si="0"/>
        <v>41189583.32</v>
      </c>
      <c r="G48" s="150">
        <f>G47+G45+G43+G37+G35+G25+G16</f>
        <v>38440004.920000002</v>
      </c>
      <c r="H48" s="150">
        <f>H47+H45+H43+H37+H35+H25+H16</f>
        <v>38440004.920000002</v>
      </c>
      <c r="I48" s="150">
        <f>I47+I45+I43+I37+I35+I25+I16</f>
        <v>38440004.920000002</v>
      </c>
      <c r="J48" s="150">
        <f>J47+J45+J43+J37+J35+J25+J16</f>
        <v>37482010.380000003</v>
      </c>
      <c r="K48" s="150">
        <f>K47+K45+K43+K37+K35+K25+K16</f>
        <v>2749578.4000000004</v>
      </c>
    </row>
    <row r="49" spans="4:4" x14ac:dyDescent="0.25">
      <c r="D49" s="152"/>
    </row>
    <row r="66" spans="2:11" x14ac:dyDescent="0.25">
      <c r="B66" s="16" t="s">
        <v>74</v>
      </c>
      <c r="F66" s="93"/>
      <c r="G66" s="93"/>
      <c r="H66" s="93"/>
      <c r="I66" s="93"/>
      <c r="J66" s="93"/>
      <c r="K66" s="93"/>
    </row>
    <row r="68" spans="2:11" x14ac:dyDescent="0.25">
      <c r="D68" s="93" t="str">
        <f>IF(D39=CAdmon!D37," ","ERROR")</f>
        <v xml:space="preserve"> </v>
      </c>
      <c r="E68" s="93" t="str">
        <f>IF(E39=CAdmon!E37," ","ERROR")</f>
        <v>ERROR</v>
      </c>
      <c r="F68" s="93" t="str">
        <f>IF(F39=CAdmon!F37," ","ERROR")</f>
        <v>ERROR</v>
      </c>
      <c r="G68" s="93"/>
      <c r="H68" s="93" t="str">
        <f>IF(H39=CAdmon!H37," ","ERROR")</f>
        <v>ERROR</v>
      </c>
      <c r="I68" s="93"/>
      <c r="J68" s="93" t="str">
        <f>IF(J39=CAdmon!J37," ","ERROR")</f>
        <v>ERROR</v>
      </c>
      <c r="K68" s="93" t="str">
        <f>IF(K39=CAdmon!K37," ","ERROR")</f>
        <v>ERROR</v>
      </c>
    </row>
    <row r="69" spans="2:11" x14ac:dyDescent="0.25">
      <c r="C69" s="29"/>
    </row>
    <row r="70" spans="2:11" x14ac:dyDescent="0.25">
      <c r="C70" s="139" t="s">
        <v>75</v>
      </c>
      <c r="F70" s="259" t="s">
        <v>78</v>
      </c>
      <c r="G70" s="259"/>
      <c r="H70" s="259"/>
      <c r="I70" s="259"/>
      <c r="J70" s="259"/>
      <c r="K70" s="259"/>
    </row>
    <row r="71" spans="2:11" x14ac:dyDescent="0.25">
      <c r="C71" s="139" t="s">
        <v>76</v>
      </c>
      <c r="F71" s="260" t="s">
        <v>77</v>
      </c>
      <c r="G71" s="260"/>
      <c r="H71" s="260"/>
      <c r="I71" s="260"/>
      <c r="J71" s="260"/>
      <c r="K71" s="260"/>
    </row>
  </sheetData>
  <mergeCells count="9">
    <mergeCell ref="F70:K70"/>
    <mergeCell ref="F71:K71"/>
    <mergeCell ref="K7:K8"/>
    <mergeCell ref="B1:K1"/>
    <mergeCell ref="B2:K2"/>
    <mergeCell ref="B3:K3"/>
    <mergeCell ref="B7:C9"/>
    <mergeCell ref="D7:J7"/>
    <mergeCell ref="D5:E5"/>
  </mergeCells>
  <pageMargins left="0.7" right="0.7" top="0.44" bottom="0.75" header="0.3" footer="0.3"/>
  <pageSetup scale="71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L29"/>
  <sheetViews>
    <sheetView showGridLines="0" topLeftCell="D7" zoomScale="85" zoomScaleNormal="85" workbookViewId="0">
      <selection activeCell="F12" sqref="F12"/>
    </sheetView>
  </sheetViews>
  <sheetFormatPr baseColWidth="10" defaultColWidth="11.44140625" defaultRowHeight="13.2" x14ac:dyDescent="0.25"/>
  <cols>
    <col min="1" max="1" width="2.33203125" style="17" customWidth="1"/>
    <col min="2" max="2" width="3.33203125" style="28" customWidth="1"/>
    <col min="3" max="3" width="52.5546875" style="28" customWidth="1"/>
    <col min="4" max="4" width="14" style="28" bestFit="1" customWidth="1"/>
    <col min="5" max="5" width="14.33203125" style="28" bestFit="1" customWidth="1"/>
    <col min="6" max="6" width="14" style="28" bestFit="1" customWidth="1"/>
    <col min="7" max="7" width="14.33203125" style="28" bestFit="1" customWidth="1"/>
    <col min="8" max="11" width="14" style="28" bestFit="1" customWidth="1"/>
    <col min="12" max="12" width="2.6640625" style="17" customWidth="1"/>
    <col min="13" max="16384" width="11.44140625" style="28"/>
  </cols>
  <sheetData>
    <row r="1" spans="2:11" ht="7.5" customHeight="1" x14ac:dyDescent="0.25">
      <c r="B1" s="273"/>
      <c r="C1" s="273"/>
      <c r="D1" s="273"/>
      <c r="E1" s="273"/>
      <c r="F1" s="273"/>
      <c r="G1" s="273"/>
      <c r="H1" s="273"/>
      <c r="I1" s="273"/>
      <c r="J1" s="273"/>
      <c r="K1" s="273"/>
    </row>
    <row r="2" spans="2:11" ht="19.5" customHeight="1" x14ac:dyDescent="0.25">
      <c r="B2" s="273" t="s">
        <v>186</v>
      </c>
      <c r="C2" s="273"/>
      <c r="D2" s="273"/>
      <c r="E2" s="273"/>
      <c r="F2" s="273"/>
      <c r="G2" s="273"/>
      <c r="H2" s="273"/>
      <c r="I2" s="273"/>
      <c r="J2" s="273"/>
      <c r="K2" s="273"/>
    </row>
    <row r="3" spans="2:11" ht="19.5" customHeight="1" x14ac:dyDescent="0.25">
      <c r="B3" s="273" t="s">
        <v>187</v>
      </c>
      <c r="C3" s="273"/>
      <c r="D3" s="273"/>
      <c r="E3" s="273"/>
      <c r="F3" s="273"/>
      <c r="G3" s="273"/>
      <c r="H3" s="273"/>
      <c r="I3" s="273"/>
      <c r="J3" s="273"/>
      <c r="K3" s="273"/>
    </row>
    <row r="4" spans="2:11" ht="19.5" customHeight="1" x14ac:dyDescent="0.25">
      <c r="B4" s="273" t="str">
        <f>CTG!B3</f>
        <v>Del 1 de Enero al 31 de Diciembre 2018</v>
      </c>
      <c r="C4" s="273"/>
      <c r="D4" s="273"/>
      <c r="E4" s="273"/>
      <c r="F4" s="273"/>
      <c r="G4" s="273"/>
      <c r="H4" s="273"/>
      <c r="I4" s="273"/>
      <c r="J4" s="273"/>
      <c r="K4" s="273"/>
    </row>
    <row r="5" spans="2:11" s="17" customFormat="1" x14ac:dyDescent="0.25"/>
    <row r="6" spans="2:11" s="17" customFormat="1" x14ac:dyDescent="0.25">
      <c r="C6" s="18" t="s">
        <v>2</v>
      </c>
      <c r="D6" s="274" t="s">
        <v>410</v>
      </c>
      <c r="E6" s="274"/>
      <c r="F6" s="32"/>
      <c r="G6" s="32"/>
      <c r="H6" s="21"/>
      <c r="I6" s="21"/>
      <c r="J6" s="21"/>
    </row>
    <row r="7" spans="2:11" s="17" customFormat="1" x14ac:dyDescent="0.25"/>
    <row r="8" spans="2:11" x14ac:dyDescent="0.25">
      <c r="B8" s="282" t="s">
        <v>73</v>
      </c>
      <c r="C8" s="282"/>
      <c r="D8" s="281" t="s">
        <v>108</v>
      </c>
      <c r="E8" s="281"/>
      <c r="F8" s="281"/>
      <c r="G8" s="281"/>
      <c r="H8" s="281"/>
      <c r="I8" s="281"/>
      <c r="J8" s="281"/>
      <c r="K8" s="281" t="s">
        <v>109</v>
      </c>
    </row>
    <row r="9" spans="2:11" ht="26.4" x14ac:dyDescent="0.25">
      <c r="B9" s="282"/>
      <c r="C9" s="282"/>
      <c r="D9" s="70" t="s">
        <v>110</v>
      </c>
      <c r="E9" s="70" t="s">
        <v>111</v>
      </c>
      <c r="F9" s="70" t="s">
        <v>89</v>
      </c>
      <c r="G9" s="70" t="s">
        <v>183</v>
      </c>
      <c r="H9" s="70" t="s">
        <v>90</v>
      </c>
      <c r="I9" s="70" t="s">
        <v>184</v>
      </c>
      <c r="J9" s="70" t="s">
        <v>112</v>
      </c>
      <c r="K9" s="281"/>
    </row>
    <row r="10" spans="2:11" x14ac:dyDescent="0.25">
      <c r="B10" s="282"/>
      <c r="C10" s="282"/>
      <c r="D10" s="70">
        <v>1</v>
      </c>
      <c r="E10" s="70">
        <v>2</v>
      </c>
      <c r="F10" s="70" t="s">
        <v>113</v>
      </c>
      <c r="G10" s="70">
        <v>4</v>
      </c>
      <c r="H10" s="70">
        <v>5</v>
      </c>
      <c r="I10" s="70">
        <v>6</v>
      </c>
      <c r="J10" s="70">
        <v>7</v>
      </c>
      <c r="K10" s="70" t="s">
        <v>198</v>
      </c>
    </row>
    <row r="11" spans="2:11" x14ac:dyDescent="0.25">
      <c r="B11" s="71"/>
      <c r="C11" s="72"/>
      <c r="D11" s="73"/>
      <c r="E11" s="73"/>
      <c r="F11" s="73"/>
      <c r="G11" s="73"/>
      <c r="H11" s="73"/>
      <c r="I11" s="73"/>
      <c r="J11" s="73"/>
      <c r="K11" s="73"/>
    </row>
    <row r="12" spans="2:11" ht="14.4" x14ac:dyDescent="0.3">
      <c r="B12" s="74"/>
      <c r="C12" s="142" t="s">
        <v>274</v>
      </c>
      <c r="D12" s="75">
        <f>COG!D48</f>
        <v>20891515.920000002</v>
      </c>
      <c r="E12" s="75">
        <f>COG!E48</f>
        <v>20298067.399999999</v>
      </c>
      <c r="F12" s="75">
        <f>COG!F48</f>
        <v>41189583.32</v>
      </c>
      <c r="G12" s="75">
        <f>COG!G48</f>
        <v>38440004.920000002</v>
      </c>
      <c r="H12" s="75">
        <f>COG!H48</f>
        <v>38440004.920000002</v>
      </c>
      <c r="I12" s="75">
        <f>COG!I48</f>
        <v>38440004.920000002</v>
      </c>
      <c r="J12" s="75">
        <f>COG!J48</f>
        <v>37482010.380000003</v>
      </c>
      <c r="K12" s="75">
        <f>COG!K48</f>
        <v>2749578.4000000004</v>
      </c>
    </row>
    <row r="13" spans="2:11" x14ac:dyDescent="0.25">
      <c r="B13" s="74"/>
      <c r="C13" s="76"/>
      <c r="D13" s="75">
        <v>0</v>
      </c>
      <c r="E13" s="75">
        <v>0</v>
      </c>
      <c r="F13" s="75">
        <f t="shared" ref="F13:F19" si="0">+D13+E13</f>
        <v>0</v>
      </c>
      <c r="G13" s="75">
        <v>0</v>
      </c>
      <c r="H13" s="75">
        <v>0</v>
      </c>
      <c r="I13" s="75">
        <v>0</v>
      </c>
      <c r="J13" s="75">
        <v>0</v>
      </c>
      <c r="K13" s="75">
        <f t="shared" ref="K13:K20" si="1">+F13-H13</f>
        <v>0</v>
      </c>
    </row>
    <row r="14" spans="2:11" x14ac:dyDescent="0.25">
      <c r="B14" s="74"/>
      <c r="C14" s="76"/>
      <c r="D14" s="75">
        <v>0</v>
      </c>
      <c r="E14" s="75">
        <v>0</v>
      </c>
      <c r="F14" s="75">
        <f t="shared" si="0"/>
        <v>0</v>
      </c>
      <c r="G14" s="75">
        <v>0</v>
      </c>
      <c r="H14" s="75">
        <v>0</v>
      </c>
      <c r="I14" s="75">
        <v>0</v>
      </c>
      <c r="J14" s="75">
        <v>0</v>
      </c>
      <c r="K14" s="75">
        <f t="shared" si="1"/>
        <v>0</v>
      </c>
    </row>
    <row r="15" spans="2:11" x14ac:dyDescent="0.25">
      <c r="B15" s="74"/>
      <c r="C15" s="76"/>
      <c r="D15" s="75">
        <v>0</v>
      </c>
      <c r="E15" s="75">
        <v>0</v>
      </c>
      <c r="F15" s="75">
        <f t="shared" si="0"/>
        <v>0</v>
      </c>
      <c r="G15" s="75">
        <v>0</v>
      </c>
      <c r="H15" s="75">
        <v>0</v>
      </c>
      <c r="I15" s="75">
        <v>0</v>
      </c>
      <c r="J15" s="75">
        <v>0</v>
      </c>
      <c r="K15" s="75">
        <f t="shared" si="1"/>
        <v>0</v>
      </c>
    </row>
    <row r="16" spans="2:11" x14ac:dyDescent="0.25">
      <c r="B16" s="74"/>
      <c r="C16" s="76"/>
      <c r="D16" s="75">
        <v>0</v>
      </c>
      <c r="E16" s="75">
        <v>0</v>
      </c>
      <c r="F16" s="75">
        <f t="shared" si="0"/>
        <v>0</v>
      </c>
      <c r="G16" s="75">
        <v>0</v>
      </c>
      <c r="H16" s="75">
        <v>0</v>
      </c>
      <c r="I16" s="75">
        <v>0</v>
      </c>
      <c r="J16" s="75">
        <v>0</v>
      </c>
      <c r="K16" s="75">
        <f t="shared" si="1"/>
        <v>0</v>
      </c>
    </row>
    <row r="17" spans="1:12" x14ac:dyDescent="0.25">
      <c r="B17" s="74"/>
      <c r="C17" s="76"/>
      <c r="D17" s="75">
        <v>0</v>
      </c>
      <c r="E17" s="75">
        <v>0</v>
      </c>
      <c r="F17" s="75">
        <f t="shared" si="0"/>
        <v>0</v>
      </c>
      <c r="G17" s="75">
        <v>0</v>
      </c>
      <c r="H17" s="75">
        <v>0</v>
      </c>
      <c r="I17" s="75">
        <v>0</v>
      </c>
      <c r="J17" s="75">
        <v>0</v>
      </c>
      <c r="K17" s="75">
        <f t="shared" si="1"/>
        <v>0</v>
      </c>
    </row>
    <row r="18" spans="1:12" x14ac:dyDescent="0.25">
      <c r="B18" s="74"/>
      <c r="C18" s="76"/>
      <c r="D18" s="75">
        <v>0</v>
      </c>
      <c r="E18" s="75">
        <v>0</v>
      </c>
      <c r="F18" s="75">
        <f t="shared" si="0"/>
        <v>0</v>
      </c>
      <c r="G18" s="75">
        <v>0</v>
      </c>
      <c r="H18" s="75">
        <v>0</v>
      </c>
      <c r="I18" s="75">
        <v>0</v>
      </c>
      <c r="J18" s="75">
        <v>0</v>
      </c>
      <c r="K18" s="75">
        <f t="shared" si="1"/>
        <v>0</v>
      </c>
    </row>
    <row r="19" spans="1:12" x14ac:dyDescent="0.25">
      <c r="B19" s="74"/>
      <c r="C19" s="76"/>
      <c r="D19" s="75">
        <v>0</v>
      </c>
      <c r="E19" s="75">
        <v>0</v>
      </c>
      <c r="F19" s="75">
        <f t="shared" si="0"/>
        <v>0</v>
      </c>
      <c r="G19" s="75">
        <v>0</v>
      </c>
      <c r="H19" s="75">
        <v>0</v>
      </c>
      <c r="I19" s="75">
        <v>0</v>
      </c>
      <c r="J19" s="75">
        <v>0</v>
      </c>
      <c r="K19" s="75">
        <f t="shared" si="1"/>
        <v>0</v>
      </c>
    </row>
    <row r="20" spans="1:12" x14ac:dyDescent="0.25">
      <c r="B20" s="74"/>
      <c r="C20" s="76"/>
      <c r="D20" s="75">
        <v>0</v>
      </c>
      <c r="E20" s="75">
        <v>0</v>
      </c>
      <c r="F20" s="75">
        <v>0</v>
      </c>
      <c r="G20" s="75">
        <v>0</v>
      </c>
      <c r="H20" s="75">
        <v>0</v>
      </c>
      <c r="I20" s="75">
        <v>0</v>
      </c>
      <c r="J20" s="75">
        <v>0</v>
      </c>
      <c r="K20" s="75">
        <f t="shared" si="1"/>
        <v>0</v>
      </c>
    </row>
    <row r="21" spans="1:12" x14ac:dyDescent="0.25">
      <c r="B21" s="77"/>
      <c r="C21" s="78"/>
      <c r="D21" s="79"/>
      <c r="E21" s="79"/>
      <c r="F21" s="79"/>
      <c r="G21" s="79"/>
      <c r="H21" s="79"/>
      <c r="I21" s="79"/>
      <c r="J21" s="79"/>
      <c r="K21" s="79"/>
    </row>
    <row r="22" spans="1:12" s="68" customFormat="1" x14ac:dyDescent="0.25">
      <c r="A22" s="34"/>
      <c r="B22" s="80"/>
      <c r="C22" s="81" t="s">
        <v>114</v>
      </c>
      <c r="D22" s="82">
        <f>SUM(D12:D20)</f>
        <v>20891515.920000002</v>
      </c>
      <c r="E22" s="82">
        <f t="shared" ref="E22:K22" si="2">SUM(E12:E20)</f>
        <v>20298067.399999999</v>
      </c>
      <c r="F22" s="82">
        <f t="shared" si="2"/>
        <v>41189583.32</v>
      </c>
      <c r="G22" s="82">
        <f t="shared" si="2"/>
        <v>38440004.920000002</v>
      </c>
      <c r="H22" s="82">
        <f t="shared" si="2"/>
        <v>38440004.920000002</v>
      </c>
      <c r="I22" s="82">
        <f t="shared" si="2"/>
        <v>38440004.920000002</v>
      </c>
      <c r="J22" s="82">
        <f t="shared" si="2"/>
        <v>37482010.380000003</v>
      </c>
      <c r="K22" s="82">
        <f t="shared" si="2"/>
        <v>2749578.4000000004</v>
      </c>
      <c r="L22" s="34"/>
    </row>
    <row r="23" spans="1:12" x14ac:dyDescent="0.25"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2" x14ac:dyDescent="0.25">
      <c r="B24" s="16" t="s">
        <v>74</v>
      </c>
      <c r="F24" s="17"/>
      <c r="G24" s="17"/>
      <c r="H24" s="17"/>
      <c r="I24" s="17"/>
      <c r="J24" s="17"/>
      <c r="K24" s="17"/>
    </row>
    <row r="25" spans="1:12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2" x14ac:dyDescent="0.25"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spans="1:12" x14ac:dyDescent="0.25">
      <c r="B27" s="17"/>
      <c r="C27" s="21"/>
      <c r="D27" s="17"/>
      <c r="E27" s="17"/>
      <c r="F27" s="21"/>
      <c r="G27" s="21"/>
      <c r="H27" s="21"/>
      <c r="I27" s="21"/>
      <c r="J27" s="21"/>
      <c r="K27" s="21"/>
    </row>
    <row r="28" spans="1:12" x14ac:dyDescent="0.25">
      <c r="C28" s="30" t="s">
        <v>75</v>
      </c>
      <c r="F28" s="259" t="s">
        <v>78</v>
      </c>
      <c r="G28" s="259"/>
      <c r="H28" s="259"/>
      <c r="I28" s="259"/>
      <c r="J28" s="259"/>
      <c r="K28" s="259"/>
    </row>
    <row r="29" spans="1:12" x14ac:dyDescent="0.25">
      <c r="C29" s="30" t="s">
        <v>76</v>
      </c>
      <c r="F29" s="260" t="s">
        <v>77</v>
      </c>
      <c r="G29" s="260"/>
      <c r="H29" s="260"/>
      <c r="I29" s="260"/>
      <c r="J29" s="260"/>
      <c r="K29" s="260"/>
    </row>
  </sheetData>
  <mergeCells count="10">
    <mergeCell ref="B1:K1"/>
    <mergeCell ref="B2:K2"/>
    <mergeCell ref="B3:K3"/>
    <mergeCell ref="B4:K4"/>
    <mergeCell ref="F29:K29"/>
    <mergeCell ref="F28:K28"/>
    <mergeCell ref="B8:C10"/>
    <mergeCell ref="D8:J8"/>
    <mergeCell ref="K8:K9"/>
    <mergeCell ref="D6:E6"/>
  </mergeCells>
  <pageMargins left="0.7" right="0.7" top="0.41" bottom="0.75" header="0.3" footer="0.3"/>
  <pageSetup scale="74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L54"/>
  <sheetViews>
    <sheetView showGridLines="0" topLeftCell="A31" zoomScale="85" zoomScaleNormal="85" workbookViewId="0">
      <selection activeCell="D27" sqref="D27"/>
    </sheetView>
  </sheetViews>
  <sheetFormatPr baseColWidth="10" defaultColWidth="11.44140625" defaultRowHeight="13.2" x14ac:dyDescent="0.25"/>
  <cols>
    <col min="1" max="1" width="1.5546875" style="17" customWidth="1"/>
    <col min="2" max="2" width="4.5546875" style="118" customWidth="1"/>
    <col min="3" max="3" width="60.33203125" style="28" customWidth="1"/>
    <col min="4" max="11" width="14.33203125" style="28" bestFit="1" customWidth="1"/>
    <col min="12" max="12" width="3.33203125" style="17" customWidth="1"/>
    <col min="13" max="16384" width="11.44140625" style="28"/>
  </cols>
  <sheetData>
    <row r="1" spans="1:12" ht="18.75" customHeight="1" x14ac:dyDescent="0.25">
      <c r="B1" s="273" t="s">
        <v>186</v>
      </c>
      <c r="C1" s="273"/>
      <c r="D1" s="273"/>
      <c r="E1" s="273"/>
      <c r="F1" s="273"/>
      <c r="G1" s="273"/>
      <c r="H1" s="273"/>
      <c r="I1" s="273"/>
      <c r="J1" s="273"/>
      <c r="K1" s="273"/>
    </row>
    <row r="2" spans="1:12" ht="18.75" customHeight="1" x14ac:dyDescent="0.25">
      <c r="B2" s="273" t="s">
        <v>190</v>
      </c>
      <c r="C2" s="273"/>
      <c r="D2" s="273"/>
      <c r="E2" s="273"/>
      <c r="F2" s="273"/>
      <c r="G2" s="273"/>
      <c r="H2" s="273"/>
      <c r="I2" s="273"/>
      <c r="J2" s="273"/>
      <c r="K2" s="273"/>
    </row>
    <row r="3" spans="1:12" ht="18.75" customHeight="1" x14ac:dyDescent="0.25">
      <c r="B3" s="273" t="str">
        <f>CProg!B3</f>
        <v>Del 1 de Enero al 31 de Diciembre 2018</v>
      </c>
      <c r="C3" s="273"/>
      <c r="D3" s="273"/>
      <c r="E3" s="273"/>
      <c r="F3" s="273"/>
      <c r="G3" s="273"/>
      <c r="H3" s="273"/>
      <c r="I3" s="273"/>
      <c r="J3" s="273"/>
      <c r="K3" s="273"/>
    </row>
    <row r="4" spans="1:12" s="17" customFormat="1" ht="9" customHeight="1" x14ac:dyDescent="0.25">
      <c r="B4" s="95"/>
      <c r="C4" s="95"/>
      <c r="D4" s="95"/>
      <c r="E4" s="95"/>
      <c r="F4" s="95"/>
      <c r="G4" s="95"/>
      <c r="H4" s="95"/>
      <c r="I4" s="95"/>
      <c r="J4" s="95"/>
      <c r="K4" s="95"/>
    </row>
    <row r="5" spans="1:12" s="17" customFormat="1" ht="21.75" customHeight="1" x14ac:dyDescent="0.25">
      <c r="C5" s="18" t="s">
        <v>2</v>
      </c>
      <c r="D5" s="274" t="s">
        <v>234</v>
      </c>
      <c r="E5" s="274"/>
      <c r="F5" s="96"/>
      <c r="G5" s="96"/>
      <c r="H5" s="96"/>
      <c r="I5" s="96"/>
      <c r="J5" s="96"/>
      <c r="K5" s="97"/>
    </row>
    <row r="6" spans="1:12" s="17" customFormat="1" ht="9" customHeight="1" x14ac:dyDescent="0.25">
      <c r="B6" s="97"/>
      <c r="C6" s="97"/>
      <c r="D6" s="97"/>
      <c r="E6" s="97"/>
      <c r="F6" s="97"/>
      <c r="G6" s="97"/>
      <c r="H6" s="97"/>
      <c r="I6" s="97"/>
      <c r="J6" s="97"/>
      <c r="K6" s="97"/>
    </row>
    <row r="7" spans="1:12" x14ac:dyDescent="0.25">
      <c r="B7" s="282" t="s">
        <v>73</v>
      </c>
      <c r="C7" s="282"/>
      <c r="D7" s="281" t="s">
        <v>108</v>
      </c>
      <c r="E7" s="281"/>
      <c r="F7" s="281"/>
      <c r="G7" s="281"/>
      <c r="H7" s="281"/>
      <c r="I7" s="281"/>
      <c r="J7" s="281"/>
      <c r="K7" s="281" t="s">
        <v>109</v>
      </c>
    </row>
    <row r="8" spans="1:12" ht="26.4" x14ac:dyDescent="0.25">
      <c r="B8" s="282"/>
      <c r="C8" s="282"/>
      <c r="D8" s="70" t="s">
        <v>110</v>
      </c>
      <c r="E8" s="70" t="s">
        <v>111</v>
      </c>
      <c r="F8" s="70" t="s">
        <v>89</v>
      </c>
      <c r="G8" s="70" t="s">
        <v>183</v>
      </c>
      <c r="H8" s="70" t="s">
        <v>90</v>
      </c>
      <c r="I8" s="70" t="s">
        <v>184</v>
      </c>
      <c r="J8" s="70" t="s">
        <v>112</v>
      </c>
      <c r="K8" s="281"/>
    </row>
    <row r="9" spans="1:12" x14ac:dyDescent="0.25">
      <c r="B9" s="282"/>
      <c r="C9" s="282"/>
      <c r="D9" s="70">
        <v>1</v>
      </c>
      <c r="E9" s="70">
        <v>2</v>
      </c>
      <c r="F9" s="70" t="s">
        <v>113</v>
      </c>
      <c r="G9" s="70">
        <v>4</v>
      </c>
      <c r="H9" s="70">
        <v>5</v>
      </c>
      <c r="I9" s="70">
        <v>6</v>
      </c>
      <c r="J9" s="70">
        <v>7</v>
      </c>
      <c r="K9" s="70" t="s">
        <v>198</v>
      </c>
    </row>
    <row r="10" spans="1:12" ht="3" customHeight="1" x14ac:dyDescent="0.25">
      <c r="B10" s="98"/>
      <c r="C10" s="84"/>
      <c r="D10" s="99"/>
      <c r="E10" s="99"/>
      <c r="F10" s="99"/>
      <c r="G10" s="99"/>
      <c r="H10" s="99"/>
      <c r="I10" s="99"/>
      <c r="J10" s="99"/>
      <c r="K10" s="99"/>
    </row>
    <row r="11" spans="1:12" s="101" customFormat="1" x14ac:dyDescent="0.3">
      <c r="A11" s="23"/>
      <c r="B11" s="283" t="s">
        <v>120</v>
      </c>
      <c r="C11" s="284"/>
      <c r="D11" s="100">
        <f>SUM(D12:D20)</f>
        <v>0</v>
      </c>
      <c r="E11" s="100">
        <f t="shared" ref="E11:K11" si="0">SUM(E12:E20)</f>
        <v>0</v>
      </c>
      <c r="F11" s="100">
        <f t="shared" si="0"/>
        <v>0</v>
      </c>
      <c r="G11" s="100">
        <f t="shared" si="0"/>
        <v>0</v>
      </c>
      <c r="H11" s="100">
        <f t="shared" si="0"/>
        <v>0</v>
      </c>
      <c r="I11" s="100">
        <f t="shared" si="0"/>
        <v>0</v>
      </c>
      <c r="J11" s="100">
        <f t="shared" si="0"/>
        <v>0</v>
      </c>
      <c r="K11" s="100">
        <f t="shared" si="0"/>
        <v>0</v>
      </c>
      <c r="L11" s="23"/>
    </row>
    <row r="12" spans="1:12" s="101" customFormat="1" x14ac:dyDescent="0.3">
      <c r="A12" s="23"/>
      <c r="B12" s="102"/>
      <c r="C12" s="103" t="s">
        <v>121</v>
      </c>
      <c r="D12" s="75"/>
      <c r="E12" s="75"/>
      <c r="F12" s="75"/>
      <c r="G12" s="75"/>
      <c r="H12" s="75"/>
      <c r="I12" s="75"/>
      <c r="J12" s="75"/>
      <c r="K12" s="75">
        <f t="shared" ref="K12:K19" si="1">+F12-H12</f>
        <v>0</v>
      </c>
      <c r="L12" s="23"/>
    </row>
    <row r="13" spans="1:12" s="101" customFormat="1" x14ac:dyDescent="0.3">
      <c r="A13" s="23"/>
      <c r="B13" s="102"/>
      <c r="C13" s="103" t="s">
        <v>122</v>
      </c>
      <c r="D13" s="104"/>
      <c r="E13" s="104"/>
      <c r="F13" s="105">
        <f t="shared" ref="F13:F29" si="2">+D13+E13</f>
        <v>0</v>
      </c>
      <c r="G13" s="104"/>
      <c r="H13" s="104"/>
      <c r="I13" s="104"/>
      <c r="J13" s="104"/>
      <c r="K13" s="104">
        <f t="shared" si="1"/>
        <v>0</v>
      </c>
      <c r="L13" s="23"/>
    </row>
    <row r="14" spans="1:12" s="101" customFormat="1" x14ac:dyDescent="0.3">
      <c r="A14" s="23"/>
      <c r="B14" s="102"/>
      <c r="C14" s="103" t="s">
        <v>123</v>
      </c>
      <c r="D14" s="104"/>
      <c r="E14" s="104"/>
      <c r="F14" s="105">
        <f t="shared" si="2"/>
        <v>0</v>
      </c>
      <c r="G14" s="104"/>
      <c r="H14" s="104"/>
      <c r="I14" s="104"/>
      <c r="J14" s="104"/>
      <c r="K14" s="104">
        <f t="shared" si="1"/>
        <v>0</v>
      </c>
      <c r="L14" s="23"/>
    </row>
    <row r="15" spans="1:12" s="101" customFormat="1" x14ac:dyDescent="0.3">
      <c r="A15" s="23"/>
      <c r="B15" s="102"/>
      <c r="C15" s="103" t="s">
        <v>124</v>
      </c>
      <c r="D15" s="104"/>
      <c r="E15" s="104"/>
      <c r="F15" s="105">
        <f t="shared" si="2"/>
        <v>0</v>
      </c>
      <c r="G15" s="104"/>
      <c r="H15" s="104"/>
      <c r="I15" s="104"/>
      <c r="J15" s="104"/>
      <c r="K15" s="104">
        <f t="shared" si="1"/>
        <v>0</v>
      </c>
      <c r="L15" s="23"/>
    </row>
    <row r="16" spans="1:12" s="101" customFormat="1" x14ac:dyDescent="0.3">
      <c r="A16" s="23"/>
      <c r="B16" s="102"/>
      <c r="C16" s="103" t="s">
        <v>125</v>
      </c>
      <c r="D16" s="104"/>
      <c r="E16" s="104"/>
      <c r="F16" s="105">
        <f t="shared" si="2"/>
        <v>0</v>
      </c>
      <c r="G16" s="104"/>
      <c r="H16" s="104"/>
      <c r="I16" s="104"/>
      <c r="J16" s="104"/>
      <c r="K16" s="104">
        <f t="shared" si="1"/>
        <v>0</v>
      </c>
      <c r="L16" s="23"/>
    </row>
    <row r="17" spans="1:12" s="101" customFormat="1" x14ac:dyDescent="0.3">
      <c r="A17" s="23"/>
      <c r="B17" s="102"/>
      <c r="C17" s="103" t="s">
        <v>126</v>
      </c>
      <c r="D17" s="104"/>
      <c r="E17" s="104"/>
      <c r="F17" s="105">
        <f t="shared" si="2"/>
        <v>0</v>
      </c>
      <c r="G17" s="104"/>
      <c r="H17" s="104"/>
      <c r="I17" s="104"/>
      <c r="J17" s="104"/>
      <c r="K17" s="104">
        <f t="shared" si="1"/>
        <v>0</v>
      </c>
      <c r="L17" s="23"/>
    </row>
    <row r="18" spans="1:12" s="101" customFormat="1" x14ac:dyDescent="0.3">
      <c r="A18" s="23"/>
      <c r="B18" s="102"/>
      <c r="C18" s="103" t="s">
        <v>127</v>
      </c>
      <c r="D18" s="104"/>
      <c r="E18" s="104"/>
      <c r="F18" s="105">
        <f t="shared" si="2"/>
        <v>0</v>
      </c>
      <c r="G18" s="104"/>
      <c r="H18" s="104"/>
      <c r="I18" s="104"/>
      <c r="J18" s="104"/>
      <c r="K18" s="104">
        <f t="shared" si="1"/>
        <v>0</v>
      </c>
      <c r="L18" s="23"/>
    </row>
    <row r="19" spans="1:12" s="101" customFormat="1" x14ac:dyDescent="0.3">
      <c r="A19" s="23"/>
      <c r="B19" s="102"/>
      <c r="C19" s="103" t="s">
        <v>119</v>
      </c>
      <c r="D19" s="104"/>
      <c r="E19" s="104"/>
      <c r="F19" s="105">
        <f t="shared" si="2"/>
        <v>0</v>
      </c>
      <c r="G19" s="104"/>
      <c r="H19" s="104"/>
      <c r="I19" s="104"/>
      <c r="J19" s="104"/>
      <c r="K19" s="104">
        <f t="shared" si="1"/>
        <v>0</v>
      </c>
      <c r="L19" s="23"/>
    </row>
    <row r="20" spans="1:12" s="101" customFormat="1" x14ac:dyDescent="0.3">
      <c r="A20" s="23"/>
      <c r="B20" s="102"/>
      <c r="C20" s="103"/>
      <c r="D20" s="104"/>
      <c r="E20" s="104"/>
      <c r="F20" s="105">
        <f t="shared" si="2"/>
        <v>0</v>
      </c>
      <c r="G20" s="104"/>
      <c r="H20" s="104"/>
      <c r="I20" s="104"/>
      <c r="J20" s="104"/>
      <c r="K20" s="104"/>
      <c r="L20" s="23"/>
    </row>
    <row r="21" spans="1:12" s="108" customFormat="1" x14ac:dyDescent="0.3">
      <c r="A21" s="106"/>
      <c r="B21" s="283" t="s">
        <v>128</v>
      </c>
      <c r="C21" s="284"/>
      <c r="D21" s="107">
        <f>D26</f>
        <v>20891515.920000002</v>
      </c>
      <c r="E21" s="107">
        <f>E26</f>
        <v>20298067.399999999</v>
      </c>
      <c r="F21" s="105">
        <f t="shared" si="2"/>
        <v>41189583.32</v>
      </c>
      <c r="G21" s="228">
        <f>G26</f>
        <v>38440004.920000002</v>
      </c>
      <c r="H21" s="228">
        <f t="shared" ref="H21:J21" si="3">H26</f>
        <v>38440004.920000002</v>
      </c>
      <c r="I21" s="228">
        <f t="shared" si="3"/>
        <v>38440004.920000002</v>
      </c>
      <c r="J21" s="228">
        <f t="shared" si="3"/>
        <v>37482010.380000003</v>
      </c>
      <c r="K21" s="228">
        <f>F21-H21</f>
        <v>2749578.3999999985</v>
      </c>
      <c r="L21" s="106"/>
    </row>
    <row r="22" spans="1:12" s="101" customFormat="1" x14ac:dyDescent="0.3">
      <c r="A22" s="23"/>
      <c r="B22" s="102"/>
      <c r="C22" s="103" t="s">
        <v>129</v>
      </c>
      <c r="D22" s="109"/>
      <c r="E22" s="109"/>
      <c r="F22" s="105">
        <f t="shared" si="2"/>
        <v>0</v>
      </c>
      <c r="G22" s="104"/>
      <c r="H22" s="109"/>
      <c r="I22" s="109"/>
      <c r="J22" s="109"/>
      <c r="K22" s="228">
        <f t="shared" ref="K22:K26" si="4">F22-H22</f>
        <v>0</v>
      </c>
      <c r="L22" s="23"/>
    </row>
    <row r="23" spans="1:12" s="101" customFormat="1" x14ac:dyDescent="0.3">
      <c r="A23" s="23"/>
      <c r="B23" s="102"/>
      <c r="C23" s="103" t="s">
        <v>130</v>
      </c>
      <c r="D23" s="109"/>
      <c r="E23" s="109"/>
      <c r="F23" s="105">
        <f t="shared" si="2"/>
        <v>0</v>
      </c>
      <c r="G23" s="104"/>
      <c r="H23" s="109"/>
      <c r="I23" s="109"/>
      <c r="J23" s="109"/>
      <c r="K23" s="228">
        <f t="shared" si="4"/>
        <v>0</v>
      </c>
      <c r="L23" s="23"/>
    </row>
    <row r="24" spans="1:12" s="101" customFormat="1" x14ac:dyDescent="0.3">
      <c r="A24" s="23"/>
      <c r="B24" s="102"/>
      <c r="C24" s="103" t="s">
        <v>131</v>
      </c>
      <c r="D24" s="109"/>
      <c r="E24" s="109"/>
      <c r="F24" s="105">
        <f t="shared" si="2"/>
        <v>0</v>
      </c>
      <c r="G24" s="104"/>
      <c r="H24" s="109"/>
      <c r="I24" s="109"/>
      <c r="J24" s="109"/>
      <c r="K24" s="228">
        <f t="shared" si="4"/>
        <v>0</v>
      </c>
      <c r="L24" s="23"/>
    </row>
    <row r="25" spans="1:12" s="101" customFormat="1" x14ac:dyDescent="0.3">
      <c r="A25" s="23"/>
      <c r="B25" s="102"/>
      <c r="C25" s="103" t="s">
        <v>132</v>
      </c>
      <c r="D25" s="109"/>
      <c r="E25" s="109"/>
      <c r="F25" s="105">
        <f t="shared" si="2"/>
        <v>0</v>
      </c>
      <c r="G25" s="104"/>
      <c r="H25" s="109"/>
      <c r="I25" s="109"/>
      <c r="J25" s="109"/>
      <c r="K25" s="228">
        <f t="shared" si="4"/>
        <v>0</v>
      </c>
      <c r="L25" s="23"/>
    </row>
    <row r="26" spans="1:12" s="101" customFormat="1" x14ac:dyDescent="0.2">
      <c r="A26" s="23"/>
      <c r="B26" s="102"/>
      <c r="C26" s="103" t="s">
        <v>133</v>
      </c>
      <c r="D26" s="238">
        <f>COG!D48</f>
        <v>20891515.920000002</v>
      </c>
      <c r="E26" s="223">
        <f>COG!E48</f>
        <v>20298067.399999999</v>
      </c>
      <c r="F26" s="105">
        <f t="shared" si="2"/>
        <v>41189583.32</v>
      </c>
      <c r="G26" s="224">
        <f>COG!G48</f>
        <v>38440004.920000002</v>
      </c>
      <c r="H26" s="231">
        <f>COG!H48</f>
        <v>38440004.920000002</v>
      </c>
      <c r="I26" s="231">
        <f>COG!I48</f>
        <v>38440004.920000002</v>
      </c>
      <c r="J26" s="231">
        <f>COG!J48</f>
        <v>37482010.380000003</v>
      </c>
      <c r="K26" s="228">
        <f t="shared" si="4"/>
        <v>2749578.3999999985</v>
      </c>
      <c r="L26" s="23"/>
    </row>
    <row r="27" spans="1:12" s="101" customFormat="1" x14ac:dyDescent="0.3">
      <c r="A27" s="23"/>
      <c r="B27" s="102"/>
      <c r="C27" s="103" t="s">
        <v>134</v>
      </c>
      <c r="D27" s="109"/>
      <c r="E27" s="109"/>
      <c r="F27" s="105">
        <f t="shared" si="2"/>
        <v>0</v>
      </c>
      <c r="G27" s="104"/>
      <c r="H27" s="109"/>
      <c r="I27" s="109"/>
      <c r="J27" s="109"/>
      <c r="K27" s="104">
        <f t="shared" ref="K27:K28" si="5">+F27-H27</f>
        <v>0</v>
      </c>
      <c r="L27" s="23"/>
    </row>
    <row r="28" spans="1:12" s="101" customFormat="1" x14ac:dyDescent="0.3">
      <c r="A28" s="23"/>
      <c r="B28" s="102"/>
      <c r="C28" s="103" t="s">
        <v>135</v>
      </c>
      <c r="D28" s="109"/>
      <c r="E28" s="109"/>
      <c r="F28" s="105">
        <f t="shared" si="2"/>
        <v>0</v>
      </c>
      <c r="G28" s="104"/>
      <c r="H28" s="109"/>
      <c r="I28" s="109"/>
      <c r="J28" s="109"/>
      <c r="K28" s="104">
        <f t="shared" si="5"/>
        <v>0</v>
      </c>
      <c r="L28" s="23"/>
    </row>
    <row r="29" spans="1:12" s="101" customFormat="1" x14ac:dyDescent="0.3">
      <c r="A29" s="23"/>
      <c r="B29" s="102"/>
      <c r="C29" s="103"/>
      <c r="D29" s="109"/>
      <c r="E29" s="109"/>
      <c r="F29" s="105">
        <f t="shared" si="2"/>
        <v>0</v>
      </c>
      <c r="G29" s="109"/>
      <c r="H29" s="109"/>
      <c r="I29" s="109"/>
      <c r="J29" s="109"/>
      <c r="K29" s="109"/>
      <c r="L29" s="23"/>
    </row>
    <row r="30" spans="1:12" s="108" customFormat="1" x14ac:dyDescent="0.3">
      <c r="A30" s="106"/>
      <c r="B30" s="283" t="s">
        <v>136</v>
      </c>
      <c r="C30" s="284"/>
      <c r="D30" s="105">
        <f>SUM(D31:D39)</f>
        <v>0</v>
      </c>
      <c r="E30" s="105">
        <f>SUM(E31:E39)</f>
        <v>0</v>
      </c>
      <c r="F30" s="105">
        <f>+D30+E30</f>
        <v>0</v>
      </c>
      <c r="G30" s="105"/>
      <c r="H30" s="105">
        <f>SUM(H31:H39)</f>
        <v>0</v>
      </c>
      <c r="I30" s="105"/>
      <c r="J30" s="105">
        <f>SUM(J31:J39)</f>
        <v>0</v>
      </c>
      <c r="K30" s="105">
        <f>+F30-H30-J30</f>
        <v>0</v>
      </c>
      <c r="L30" s="106"/>
    </row>
    <row r="31" spans="1:12" s="101" customFormat="1" x14ac:dyDescent="0.3">
      <c r="A31" s="23"/>
      <c r="B31" s="102"/>
      <c r="C31" s="103" t="s">
        <v>137</v>
      </c>
      <c r="D31" s="110"/>
      <c r="E31" s="110"/>
      <c r="F31" s="110">
        <f t="shared" ref="F31:F39" si="6">+D31+E31</f>
        <v>0</v>
      </c>
      <c r="G31" s="110"/>
      <c r="H31" s="110"/>
      <c r="I31" s="110"/>
      <c r="J31" s="110"/>
      <c r="K31" s="110">
        <f>+F31-H31</f>
        <v>0</v>
      </c>
      <c r="L31" s="23"/>
    </row>
    <row r="32" spans="1:12" s="101" customFormat="1" x14ac:dyDescent="0.3">
      <c r="A32" s="23"/>
      <c r="B32" s="102"/>
      <c r="C32" s="103" t="s">
        <v>138</v>
      </c>
      <c r="D32" s="110"/>
      <c r="E32" s="110">
        <f>660673.36-660673.36</f>
        <v>0</v>
      </c>
      <c r="F32" s="110">
        <f t="shared" si="6"/>
        <v>0</v>
      </c>
      <c r="G32" s="110"/>
      <c r="H32" s="110"/>
      <c r="I32" s="110"/>
      <c r="J32" s="110"/>
      <c r="K32" s="110">
        <f>+F32-H32-J32</f>
        <v>0</v>
      </c>
      <c r="L32" s="23"/>
    </row>
    <row r="33" spans="1:12" s="101" customFormat="1" x14ac:dyDescent="0.3">
      <c r="A33" s="23"/>
      <c r="B33" s="102"/>
      <c r="C33" s="103" t="s">
        <v>139</v>
      </c>
      <c r="D33" s="110"/>
      <c r="E33" s="110"/>
      <c r="F33" s="110">
        <f t="shared" si="6"/>
        <v>0</v>
      </c>
      <c r="G33" s="110"/>
      <c r="H33" s="110"/>
      <c r="I33" s="110"/>
      <c r="J33" s="110"/>
      <c r="K33" s="110">
        <f t="shared" ref="K33:K39" si="7">+F33-H33</f>
        <v>0</v>
      </c>
      <c r="L33" s="23"/>
    </row>
    <row r="34" spans="1:12" s="101" customFormat="1" x14ac:dyDescent="0.3">
      <c r="A34" s="23"/>
      <c r="B34" s="102"/>
      <c r="C34" s="103" t="s">
        <v>140</v>
      </c>
      <c r="D34" s="110"/>
      <c r="E34" s="110"/>
      <c r="F34" s="110">
        <f t="shared" si="6"/>
        <v>0</v>
      </c>
      <c r="G34" s="110"/>
      <c r="H34" s="110"/>
      <c r="I34" s="110"/>
      <c r="J34" s="110"/>
      <c r="K34" s="110">
        <f t="shared" si="7"/>
        <v>0</v>
      </c>
      <c r="L34" s="23"/>
    </row>
    <row r="35" spans="1:12" s="101" customFormat="1" x14ac:dyDescent="0.3">
      <c r="A35" s="23"/>
      <c r="B35" s="102"/>
      <c r="C35" s="103" t="s">
        <v>141</v>
      </c>
      <c r="D35" s="110"/>
      <c r="E35" s="110"/>
      <c r="F35" s="110">
        <f t="shared" si="6"/>
        <v>0</v>
      </c>
      <c r="G35" s="110"/>
      <c r="H35" s="110"/>
      <c r="I35" s="110"/>
      <c r="J35" s="110"/>
      <c r="K35" s="110">
        <f t="shared" si="7"/>
        <v>0</v>
      </c>
      <c r="L35" s="23"/>
    </row>
    <row r="36" spans="1:12" s="101" customFormat="1" x14ac:dyDescent="0.3">
      <c r="A36" s="23"/>
      <c r="B36" s="102"/>
      <c r="C36" s="103" t="s">
        <v>142</v>
      </c>
      <c r="D36" s="110"/>
      <c r="E36" s="110"/>
      <c r="F36" s="110">
        <f t="shared" si="6"/>
        <v>0</v>
      </c>
      <c r="G36" s="110"/>
      <c r="H36" s="110"/>
      <c r="I36" s="110"/>
      <c r="J36" s="110"/>
      <c r="K36" s="110">
        <f t="shared" si="7"/>
        <v>0</v>
      </c>
      <c r="L36" s="23"/>
    </row>
    <row r="37" spans="1:12" s="101" customFormat="1" x14ac:dyDescent="0.3">
      <c r="A37" s="23"/>
      <c r="B37" s="102"/>
      <c r="C37" s="103" t="s">
        <v>143</v>
      </c>
      <c r="D37" s="110"/>
      <c r="E37" s="110"/>
      <c r="F37" s="110">
        <f t="shared" si="6"/>
        <v>0</v>
      </c>
      <c r="G37" s="110"/>
      <c r="H37" s="110"/>
      <c r="I37" s="110"/>
      <c r="J37" s="110"/>
      <c r="K37" s="110">
        <f t="shared" si="7"/>
        <v>0</v>
      </c>
      <c r="L37" s="23"/>
    </row>
    <row r="38" spans="1:12" s="101" customFormat="1" x14ac:dyDescent="0.3">
      <c r="A38" s="23"/>
      <c r="B38" s="102"/>
      <c r="C38" s="103" t="s">
        <v>144</v>
      </c>
      <c r="D38" s="110"/>
      <c r="E38" s="110"/>
      <c r="F38" s="110">
        <f t="shared" si="6"/>
        <v>0</v>
      </c>
      <c r="G38" s="110"/>
      <c r="H38" s="110"/>
      <c r="I38" s="110"/>
      <c r="J38" s="110"/>
      <c r="K38" s="110">
        <f t="shared" si="7"/>
        <v>0</v>
      </c>
      <c r="L38" s="23"/>
    </row>
    <row r="39" spans="1:12" s="101" customFormat="1" x14ac:dyDescent="0.3">
      <c r="A39" s="23"/>
      <c r="B39" s="102"/>
      <c r="C39" s="103" t="s">
        <v>145</v>
      </c>
      <c r="D39" s="110"/>
      <c r="E39" s="110"/>
      <c r="F39" s="110">
        <f t="shared" si="6"/>
        <v>0</v>
      </c>
      <c r="G39" s="110"/>
      <c r="H39" s="110"/>
      <c r="I39" s="110"/>
      <c r="J39" s="110"/>
      <c r="K39" s="110">
        <f t="shared" si="7"/>
        <v>0</v>
      </c>
      <c r="L39" s="23"/>
    </row>
    <row r="40" spans="1:12" s="101" customFormat="1" x14ac:dyDescent="0.3">
      <c r="A40" s="23"/>
      <c r="B40" s="102"/>
      <c r="C40" s="103"/>
      <c r="D40" s="110"/>
      <c r="E40" s="110"/>
      <c r="F40" s="110"/>
      <c r="G40" s="110"/>
      <c r="H40" s="110"/>
      <c r="I40" s="110"/>
      <c r="J40" s="110"/>
      <c r="K40" s="110"/>
      <c r="L40" s="23"/>
    </row>
    <row r="41" spans="1:12" s="108" customFormat="1" x14ac:dyDescent="0.3">
      <c r="A41" s="106"/>
      <c r="B41" s="283" t="s">
        <v>146</v>
      </c>
      <c r="C41" s="284"/>
      <c r="D41" s="105">
        <f>SUM(D42:D45)</f>
        <v>0</v>
      </c>
      <c r="E41" s="105">
        <f>SUM(E42:E45)</f>
        <v>0</v>
      </c>
      <c r="F41" s="105">
        <f>+D41+E41</f>
        <v>0</v>
      </c>
      <c r="G41" s="105"/>
      <c r="H41" s="105">
        <f t="shared" ref="H41:J41" si="8">SUM(H42:H45)</f>
        <v>0</v>
      </c>
      <c r="I41" s="105"/>
      <c r="J41" s="105">
        <f t="shared" si="8"/>
        <v>0</v>
      </c>
      <c r="K41" s="105">
        <f>+F41-H41</f>
        <v>0</v>
      </c>
      <c r="L41" s="106"/>
    </row>
    <row r="42" spans="1:12" s="101" customFormat="1" x14ac:dyDescent="0.3">
      <c r="A42" s="23"/>
      <c r="B42" s="102"/>
      <c r="C42" s="103" t="s">
        <v>147</v>
      </c>
      <c r="D42" s="110"/>
      <c r="E42" s="110"/>
      <c r="F42" s="110">
        <f t="shared" ref="F42:F45" si="9">+D42+E42</f>
        <v>0</v>
      </c>
      <c r="G42" s="110"/>
      <c r="H42" s="110"/>
      <c r="I42" s="110"/>
      <c r="J42" s="110"/>
      <c r="K42" s="110">
        <f>+F42-H42</f>
        <v>0</v>
      </c>
      <c r="L42" s="23"/>
    </row>
    <row r="43" spans="1:12" s="101" customFormat="1" ht="26.4" x14ac:dyDescent="0.3">
      <c r="A43" s="23"/>
      <c r="B43" s="102"/>
      <c r="C43" s="103" t="s">
        <v>148</v>
      </c>
      <c r="D43" s="110"/>
      <c r="E43" s="110"/>
      <c r="F43" s="110">
        <f t="shared" si="9"/>
        <v>0</v>
      </c>
      <c r="G43" s="110"/>
      <c r="H43" s="110"/>
      <c r="I43" s="110"/>
      <c r="J43" s="110"/>
      <c r="K43" s="110">
        <f>+F43-H43</f>
        <v>0</v>
      </c>
      <c r="L43" s="23"/>
    </row>
    <row r="44" spans="1:12" s="101" customFormat="1" x14ac:dyDescent="0.3">
      <c r="A44" s="23"/>
      <c r="B44" s="102"/>
      <c r="C44" s="103" t="s">
        <v>149</v>
      </c>
      <c r="D44" s="110"/>
      <c r="E44" s="110"/>
      <c r="F44" s="110">
        <f t="shared" si="9"/>
        <v>0</v>
      </c>
      <c r="G44" s="110"/>
      <c r="H44" s="110"/>
      <c r="I44" s="110"/>
      <c r="J44" s="110"/>
      <c r="K44" s="110">
        <f>+F44-H44</f>
        <v>0</v>
      </c>
      <c r="L44" s="23"/>
    </row>
    <row r="45" spans="1:12" s="101" customFormat="1" x14ac:dyDescent="0.3">
      <c r="A45" s="23"/>
      <c r="B45" s="102"/>
      <c r="C45" s="103" t="s">
        <v>150</v>
      </c>
      <c r="D45" s="110"/>
      <c r="E45" s="110"/>
      <c r="F45" s="110">
        <f t="shared" si="9"/>
        <v>0</v>
      </c>
      <c r="G45" s="110"/>
      <c r="H45" s="110"/>
      <c r="I45" s="110"/>
      <c r="J45" s="110"/>
      <c r="K45" s="110">
        <f>+F45-H45</f>
        <v>0</v>
      </c>
      <c r="L45" s="23"/>
    </row>
    <row r="46" spans="1:12" s="101" customFormat="1" x14ac:dyDescent="0.3">
      <c r="A46" s="23"/>
      <c r="B46" s="111"/>
      <c r="C46" s="112"/>
      <c r="D46" s="113"/>
      <c r="E46" s="113"/>
      <c r="F46" s="113"/>
      <c r="G46" s="113"/>
      <c r="H46" s="113"/>
      <c r="I46" s="113"/>
      <c r="J46" s="113"/>
      <c r="K46" s="113"/>
      <c r="L46" s="23"/>
    </row>
    <row r="47" spans="1:12" s="108" customFormat="1" ht="14.25" customHeight="1" x14ac:dyDescent="0.3">
      <c r="A47" s="106"/>
      <c r="B47" s="114"/>
      <c r="C47" s="115" t="s">
        <v>114</v>
      </c>
      <c r="D47" s="116">
        <f>+D11+D21+D30+D41</f>
        <v>20891515.920000002</v>
      </c>
      <c r="E47" s="116">
        <f t="shared" ref="E47:K47" si="10">+E11+E21+E30+E41</f>
        <v>20298067.399999999</v>
      </c>
      <c r="F47" s="116">
        <f t="shared" si="10"/>
        <v>41189583.32</v>
      </c>
      <c r="G47" s="116">
        <f t="shared" si="10"/>
        <v>38440004.920000002</v>
      </c>
      <c r="H47" s="116">
        <f t="shared" si="10"/>
        <v>38440004.920000002</v>
      </c>
      <c r="I47" s="116">
        <f t="shared" si="10"/>
        <v>38440004.920000002</v>
      </c>
      <c r="J47" s="116">
        <f t="shared" si="10"/>
        <v>37482010.380000003</v>
      </c>
      <c r="K47" s="116">
        <f t="shared" si="10"/>
        <v>2749578.3999999985</v>
      </c>
      <c r="L47" s="106"/>
    </row>
    <row r="49" spans="2:11" x14ac:dyDescent="0.25">
      <c r="B49" s="16" t="s">
        <v>74</v>
      </c>
      <c r="F49" s="117"/>
      <c r="G49" s="117"/>
      <c r="H49" s="117"/>
      <c r="I49" s="117"/>
      <c r="J49" s="117"/>
      <c r="K49" s="117"/>
    </row>
    <row r="52" spans="2:11" x14ac:dyDescent="0.25">
      <c r="C52" s="29"/>
    </row>
    <row r="53" spans="2:11" x14ac:dyDescent="0.25">
      <c r="C53" s="30" t="s">
        <v>75</v>
      </c>
      <c r="F53" s="259" t="s">
        <v>78</v>
      </c>
      <c r="G53" s="259"/>
      <c r="H53" s="259"/>
      <c r="I53" s="259"/>
      <c r="J53" s="259"/>
      <c r="K53" s="259"/>
    </row>
    <row r="54" spans="2:11" x14ac:dyDescent="0.25">
      <c r="C54" s="30" t="s">
        <v>76</v>
      </c>
      <c r="F54" s="260" t="s">
        <v>77</v>
      </c>
      <c r="G54" s="260"/>
      <c r="H54" s="260"/>
      <c r="I54" s="260"/>
      <c r="J54" s="260"/>
      <c r="K54" s="260"/>
    </row>
  </sheetData>
  <mergeCells count="13">
    <mergeCell ref="B7:C9"/>
    <mergeCell ref="D7:J7"/>
    <mergeCell ref="K7:K8"/>
    <mergeCell ref="B1:K1"/>
    <mergeCell ref="B2:K2"/>
    <mergeCell ref="B3:K3"/>
    <mergeCell ref="D5:E5"/>
    <mergeCell ref="F54:K54"/>
    <mergeCell ref="F53:K53"/>
    <mergeCell ref="B11:C11"/>
    <mergeCell ref="B21:C21"/>
    <mergeCell ref="B30:C30"/>
    <mergeCell ref="B41:C41"/>
  </mergeCells>
  <pageMargins left="0.7" right="0.7" top="0.38" bottom="0.75" header="0.3" footer="0.3"/>
  <pageSetup scale="69" orientation="landscape" r:id="rId1"/>
  <ignoredErrors>
    <ignoredError sqref="F30:F39 F41:F45" 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M48"/>
  <sheetViews>
    <sheetView showGridLines="0" topLeftCell="A31" zoomScale="85" zoomScaleNormal="85" workbookViewId="0">
      <selection activeCell="G41" sqref="G41"/>
    </sheetView>
  </sheetViews>
  <sheetFormatPr baseColWidth="10" defaultColWidth="11.44140625" defaultRowHeight="13.2" x14ac:dyDescent="0.25"/>
  <cols>
    <col min="1" max="1" width="2.109375" style="17" customWidth="1"/>
    <col min="2" max="3" width="3.6640625" style="28" customWidth="1"/>
    <col min="4" max="4" width="65.6640625" style="28" customWidth="1"/>
    <col min="5" max="5" width="12.6640625" style="28" customWidth="1"/>
    <col min="6" max="6" width="14.33203125" style="28" customWidth="1"/>
    <col min="7" max="7" width="14" style="28" bestFit="1" customWidth="1"/>
    <col min="8" max="8" width="14.33203125" style="28" bestFit="1" customWidth="1"/>
    <col min="9" max="11" width="14" style="28" bestFit="1" customWidth="1"/>
    <col min="12" max="12" width="15" style="28" bestFit="1" customWidth="1"/>
    <col min="13" max="13" width="3.109375" style="17" customWidth="1"/>
    <col min="14" max="16384" width="11.44140625" style="28"/>
  </cols>
  <sheetData>
    <row r="1" spans="2:12" ht="6" customHeight="1" x14ac:dyDescent="0.25"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</row>
    <row r="2" spans="2:12" ht="13.5" customHeight="1" x14ac:dyDescent="0.25">
      <c r="B2" s="273" t="s">
        <v>191</v>
      </c>
      <c r="C2" s="273"/>
      <c r="D2" s="273"/>
      <c r="E2" s="273"/>
      <c r="F2" s="273"/>
      <c r="G2" s="273"/>
      <c r="H2" s="273"/>
      <c r="I2" s="273"/>
      <c r="J2" s="273"/>
      <c r="K2" s="273"/>
      <c r="L2" s="273"/>
    </row>
    <row r="3" spans="2:12" ht="20.25" customHeight="1" x14ac:dyDescent="0.25">
      <c r="B3" s="273" t="str">
        <f>PyPI!B3</f>
        <v>Del 1 de Enero al 31 de Diciembre 2018</v>
      </c>
      <c r="C3" s="273"/>
      <c r="D3" s="273"/>
      <c r="E3" s="273"/>
      <c r="F3" s="273"/>
      <c r="G3" s="273"/>
      <c r="H3" s="273"/>
      <c r="I3" s="273"/>
      <c r="J3" s="273"/>
      <c r="K3" s="273"/>
      <c r="L3" s="273"/>
    </row>
    <row r="4" spans="2:12" s="17" customFormat="1" ht="8.25" customHeight="1" x14ac:dyDescent="0.25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2:12" s="17" customFormat="1" ht="24" customHeight="1" x14ac:dyDescent="0.25">
      <c r="D5" s="18" t="s">
        <v>2</v>
      </c>
      <c r="E5" s="274" t="s">
        <v>410</v>
      </c>
      <c r="F5" s="274"/>
      <c r="G5" s="32"/>
      <c r="H5" s="32"/>
      <c r="I5" s="21"/>
      <c r="J5" s="21"/>
      <c r="K5" s="22"/>
      <c r="L5" s="27"/>
    </row>
    <row r="6" spans="2:12" s="17" customFormat="1" ht="8.25" customHeight="1" x14ac:dyDescent="0.25"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2:12" x14ac:dyDescent="0.25">
      <c r="B7" s="275" t="s">
        <v>73</v>
      </c>
      <c r="C7" s="292"/>
      <c r="D7" s="276"/>
      <c r="E7" s="281" t="s">
        <v>115</v>
      </c>
      <c r="F7" s="281"/>
      <c r="G7" s="281"/>
      <c r="H7" s="281"/>
      <c r="I7" s="281"/>
      <c r="J7" s="281"/>
      <c r="K7" s="281"/>
      <c r="L7" s="281" t="s">
        <v>109</v>
      </c>
    </row>
    <row r="8" spans="2:12" ht="26.4" x14ac:dyDescent="0.25">
      <c r="B8" s="277"/>
      <c r="C8" s="293"/>
      <c r="D8" s="278"/>
      <c r="E8" s="70" t="s">
        <v>110</v>
      </c>
      <c r="F8" s="70" t="s">
        <v>111</v>
      </c>
      <c r="G8" s="70" t="s">
        <v>89</v>
      </c>
      <c r="H8" s="70" t="s">
        <v>183</v>
      </c>
      <c r="I8" s="70" t="s">
        <v>90</v>
      </c>
      <c r="J8" s="70" t="s">
        <v>184</v>
      </c>
      <c r="K8" s="70" t="s">
        <v>112</v>
      </c>
      <c r="L8" s="281"/>
    </row>
    <row r="9" spans="2:12" ht="15.75" customHeight="1" x14ac:dyDescent="0.25">
      <c r="B9" s="279"/>
      <c r="C9" s="294"/>
      <c r="D9" s="280"/>
      <c r="E9" s="70">
        <v>1</v>
      </c>
      <c r="F9" s="70">
        <v>2</v>
      </c>
      <c r="G9" s="70" t="s">
        <v>113</v>
      </c>
      <c r="H9" s="70">
        <v>4</v>
      </c>
      <c r="I9" s="70">
        <v>5</v>
      </c>
      <c r="J9" s="70">
        <v>6</v>
      </c>
      <c r="K9" s="70">
        <v>7</v>
      </c>
      <c r="L9" s="70" t="s">
        <v>198</v>
      </c>
    </row>
    <row r="10" spans="2:12" ht="15" customHeight="1" x14ac:dyDescent="0.25">
      <c r="B10" s="285" t="s">
        <v>151</v>
      </c>
      <c r="C10" s="286"/>
      <c r="D10" s="287"/>
      <c r="E10" s="120"/>
      <c r="F10" s="121"/>
      <c r="G10" s="121"/>
      <c r="H10" s="121"/>
      <c r="I10" s="121"/>
      <c r="J10" s="121"/>
      <c r="K10" s="121"/>
      <c r="L10" s="121"/>
    </row>
    <row r="11" spans="2:12" x14ac:dyDescent="0.25">
      <c r="B11" s="71"/>
      <c r="C11" s="290" t="s">
        <v>152</v>
      </c>
      <c r="D11" s="291"/>
      <c r="E11" s="122">
        <f>SUM(E12:E13)</f>
        <v>0</v>
      </c>
      <c r="F11" s="122">
        <f t="shared" ref="F11:L11" si="0">SUM(F12:F13)</f>
        <v>0</v>
      </c>
      <c r="G11" s="122">
        <f t="shared" si="0"/>
        <v>0</v>
      </c>
      <c r="H11" s="122">
        <f t="shared" si="0"/>
        <v>0</v>
      </c>
      <c r="I11" s="122">
        <f t="shared" si="0"/>
        <v>0</v>
      </c>
      <c r="J11" s="122">
        <f t="shared" si="0"/>
        <v>0</v>
      </c>
      <c r="K11" s="122">
        <f t="shared" si="0"/>
        <v>0</v>
      </c>
      <c r="L11" s="122">
        <f t="shared" si="0"/>
        <v>0</v>
      </c>
    </row>
    <row r="12" spans="2:12" x14ac:dyDescent="0.25">
      <c r="B12" s="71"/>
      <c r="C12" s="119"/>
      <c r="D12" s="72" t="s">
        <v>153</v>
      </c>
      <c r="E12" s="75"/>
      <c r="F12" s="75"/>
      <c r="G12" s="75">
        <f>+E12+F12</f>
        <v>0</v>
      </c>
      <c r="H12" s="75"/>
      <c r="I12" s="75"/>
      <c r="J12" s="75"/>
      <c r="K12" s="75"/>
      <c r="L12" s="75">
        <f t="shared" ref="L12:L39" si="1">+G12-I12</f>
        <v>0</v>
      </c>
    </row>
    <row r="13" spans="2:12" x14ac:dyDescent="0.25">
      <c r="B13" s="71"/>
      <c r="C13" s="119"/>
      <c r="D13" s="72" t="s">
        <v>154</v>
      </c>
      <c r="E13" s="120"/>
      <c r="F13" s="121"/>
      <c r="G13" s="75">
        <f t="shared" ref="G13:G39" si="2">+E13+F13</f>
        <v>0</v>
      </c>
      <c r="H13" s="121"/>
      <c r="I13" s="121"/>
      <c r="J13" s="121"/>
      <c r="K13" s="121"/>
      <c r="L13" s="121">
        <f t="shared" si="1"/>
        <v>0</v>
      </c>
    </row>
    <row r="14" spans="2:12" x14ac:dyDescent="0.25">
      <c r="B14" s="71"/>
      <c r="C14" s="290" t="s">
        <v>155</v>
      </c>
      <c r="D14" s="291"/>
      <c r="E14" s="123">
        <f>SUM(E15:E22)</f>
        <v>19922334.369999997</v>
      </c>
      <c r="F14" s="123">
        <f>SUM(F15:F22)</f>
        <v>19520401.030000001</v>
      </c>
      <c r="G14" s="75">
        <f t="shared" si="2"/>
        <v>39442735.399999999</v>
      </c>
      <c r="H14" s="75">
        <f>H15+H17</f>
        <v>0</v>
      </c>
      <c r="I14" s="75">
        <f t="shared" ref="I14:K14" si="3">I15+I17</f>
        <v>36693157</v>
      </c>
      <c r="J14" s="75">
        <f t="shared" si="3"/>
        <v>35760738.689999998</v>
      </c>
      <c r="K14" s="75">
        <f t="shared" si="3"/>
        <v>35760738.689999998</v>
      </c>
      <c r="L14" s="216">
        <f t="shared" si="1"/>
        <v>2749578.3999999985</v>
      </c>
    </row>
    <row r="15" spans="2:12" x14ac:dyDescent="0.25">
      <c r="B15" s="71"/>
      <c r="C15" s="119"/>
      <c r="D15" s="72" t="s">
        <v>156</v>
      </c>
      <c r="E15" s="217">
        <v>15003960.109999999</v>
      </c>
      <c r="F15" s="239">
        <v>15451504</v>
      </c>
      <c r="G15" s="75">
        <f t="shared" si="2"/>
        <v>30455464.109999999</v>
      </c>
      <c r="H15" s="143"/>
      <c r="I15" s="240">
        <v>29024778.059999999</v>
      </c>
      <c r="J15" s="240">
        <v>28233387.949999999</v>
      </c>
      <c r="K15" s="229">
        <v>28233387.949999999</v>
      </c>
      <c r="L15" s="216">
        <f t="shared" si="1"/>
        <v>1430686.0500000007</v>
      </c>
    </row>
    <row r="16" spans="2:12" x14ac:dyDescent="0.25">
      <c r="B16" s="71"/>
      <c r="C16" s="119"/>
      <c r="D16" s="72" t="s">
        <v>157</v>
      </c>
      <c r="E16" s="217">
        <v>0</v>
      </c>
      <c r="F16" s="239">
        <v>0</v>
      </c>
      <c r="G16" s="75">
        <f t="shared" si="2"/>
        <v>0</v>
      </c>
      <c r="H16" s="121"/>
      <c r="I16" s="240">
        <v>0</v>
      </c>
      <c r="J16" s="240">
        <v>0</v>
      </c>
      <c r="K16" s="229">
        <v>0</v>
      </c>
      <c r="L16" s="216">
        <f t="shared" si="1"/>
        <v>0</v>
      </c>
    </row>
    <row r="17" spans="2:12" x14ac:dyDescent="0.25">
      <c r="B17" s="71"/>
      <c r="C17" s="119"/>
      <c r="D17" s="72" t="s">
        <v>158</v>
      </c>
      <c r="E17" s="217">
        <v>4918374.26</v>
      </c>
      <c r="F17" s="239">
        <v>4068897.03</v>
      </c>
      <c r="G17" s="75">
        <f t="shared" si="2"/>
        <v>8987271.2899999991</v>
      </c>
      <c r="H17" s="143"/>
      <c r="I17" s="240">
        <v>7668378.9400000004</v>
      </c>
      <c r="J17" s="240">
        <v>7527350.7400000002</v>
      </c>
      <c r="K17" s="229">
        <v>7527350.7400000002</v>
      </c>
      <c r="L17" s="216">
        <f t="shared" si="1"/>
        <v>1318892.3499999987</v>
      </c>
    </row>
    <row r="18" spans="2:12" x14ac:dyDescent="0.25">
      <c r="B18" s="71"/>
      <c r="C18" s="119"/>
      <c r="D18" s="72" t="s">
        <v>159</v>
      </c>
      <c r="E18" s="120"/>
      <c r="F18" s="121"/>
      <c r="G18" s="75">
        <f t="shared" si="2"/>
        <v>0</v>
      </c>
      <c r="H18" s="121"/>
      <c r="I18" s="121"/>
      <c r="J18" s="121"/>
      <c r="K18" s="121"/>
      <c r="L18" s="121">
        <f t="shared" si="1"/>
        <v>0</v>
      </c>
    </row>
    <row r="19" spans="2:12" x14ac:dyDescent="0.25">
      <c r="B19" s="71"/>
      <c r="C19" s="119"/>
      <c r="D19" s="72" t="s">
        <v>160</v>
      </c>
      <c r="E19" s="120"/>
      <c r="F19" s="121"/>
      <c r="G19" s="75">
        <f t="shared" si="2"/>
        <v>0</v>
      </c>
      <c r="H19" s="121"/>
      <c r="I19" s="121"/>
      <c r="J19" s="121"/>
      <c r="K19" s="121"/>
      <c r="L19" s="121">
        <f t="shared" si="1"/>
        <v>0</v>
      </c>
    </row>
    <row r="20" spans="2:12" x14ac:dyDescent="0.25">
      <c r="B20" s="71"/>
      <c r="C20" s="119"/>
      <c r="D20" s="72" t="s">
        <v>161</v>
      </c>
      <c r="E20" s="120"/>
      <c r="F20" s="121"/>
      <c r="G20" s="75">
        <f t="shared" si="2"/>
        <v>0</v>
      </c>
      <c r="H20" s="121"/>
      <c r="I20" s="121"/>
      <c r="J20" s="121"/>
      <c r="K20" s="121"/>
      <c r="L20" s="121">
        <f t="shared" si="1"/>
        <v>0</v>
      </c>
    </row>
    <row r="21" spans="2:12" x14ac:dyDescent="0.25">
      <c r="B21" s="71"/>
      <c r="C21" s="119"/>
      <c r="D21" s="72" t="s">
        <v>162</v>
      </c>
      <c r="E21" s="120"/>
      <c r="F21" s="121"/>
      <c r="G21" s="75">
        <f t="shared" si="2"/>
        <v>0</v>
      </c>
      <c r="H21" s="121"/>
      <c r="I21" s="121"/>
      <c r="J21" s="121"/>
      <c r="K21" s="121"/>
      <c r="L21" s="121">
        <f t="shared" si="1"/>
        <v>0</v>
      </c>
    </row>
    <row r="22" spans="2:12" x14ac:dyDescent="0.25">
      <c r="B22" s="71"/>
      <c r="C22" s="119"/>
      <c r="D22" s="72" t="s">
        <v>163</v>
      </c>
      <c r="E22" s="120"/>
      <c r="F22" s="121"/>
      <c r="G22" s="75">
        <f t="shared" si="2"/>
        <v>0</v>
      </c>
      <c r="H22" s="121"/>
      <c r="I22" s="121"/>
      <c r="J22" s="121"/>
      <c r="K22" s="121"/>
      <c r="L22" s="121">
        <f t="shared" si="1"/>
        <v>0</v>
      </c>
    </row>
    <row r="23" spans="2:12" x14ac:dyDescent="0.25">
      <c r="B23" s="71"/>
      <c r="C23" s="290" t="s">
        <v>164</v>
      </c>
      <c r="D23" s="291"/>
      <c r="E23" s="123">
        <f>SUM(E24:E26)</f>
        <v>969181.55</v>
      </c>
      <c r="F23" s="123">
        <f>SUM(F24:F26)</f>
        <v>777666.37</v>
      </c>
      <c r="G23" s="75">
        <f t="shared" si="2"/>
        <v>1746847.92</v>
      </c>
      <c r="H23" s="123">
        <f>H24</f>
        <v>0</v>
      </c>
      <c r="I23" s="123">
        <f t="shared" ref="I23:K23" si="4">I24</f>
        <v>1746847.92</v>
      </c>
      <c r="J23" s="123">
        <f t="shared" si="4"/>
        <v>1721271.69</v>
      </c>
      <c r="K23" s="123">
        <f t="shared" si="4"/>
        <v>1721271.69</v>
      </c>
      <c r="L23" s="124">
        <f t="shared" si="1"/>
        <v>0</v>
      </c>
    </row>
    <row r="24" spans="2:12" x14ac:dyDescent="0.25">
      <c r="B24" s="71"/>
      <c r="C24" s="119"/>
      <c r="D24" s="72" t="s">
        <v>165</v>
      </c>
      <c r="E24" s="212">
        <v>969181.55</v>
      </c>
      <c r="F24" s="230">
        <v>777666.37</v>
      </c>
      <c r="G24" s="75">
        <f t="shared" si="2"/>
        <v>1746847.92</v>
      </c>
      <c r="H24" s="143"/>
      <c r="I24" s="232">
        <v>1746847.92</v>
      </c>
      <c r="J24" s="232">
        <v>1721271.69</v>
      </c>
      <c r="K24" s="222">
        <v>1721271.69</v>
      </c>
      <c r="L24" s="121">
        <f t="shared" si="1"/>
        <v>0</v>
      </c>
    </row>
    <row r="25" spans="2:12" x14ac:dyDescent="0.25">
      <c r="B25" s="71"/>
      <c r="C25" s="119"/>
      <c r="D25" s="72" t="s">
        <v>166</v>
      </c>
      <c r="E25" s="120"/>
      <c r="F25" s="121"/>
      <c r="G25" s="75">
        <f t="shared" si="2"/>
        <v>0</v>
      </c>
      <c r="H25" s="121"/>
      <c r="I25" s="121"/>
      <c r="J25" s="121"/>
      <c r="K25" s="121"/>
      <c r="L25" s="121">
        <f t="shared" si="1"/>
        <v>0</v>
      </c>
    </row>
    <row r="26" spans="2:12" x14ac:dyDescent="0.25">
      <c r="B26" s="71"/>
      <c r="C26" s="119"/>
      <c r="D26" s="72" t="s">
        <v>167</v>
      </c>
      <c r="E26" s="120"/>
      <c r="F26" s="121"/>
      <c r="G26" s="75">
        <f t="shared" si="2"/>
        <v>0</v>
      </c>
      <c r="H26" s="121"/>
      <c r="I26" s="121"/>
      <c r="J26" s="121"/>
      <c r="K26" s="121"/>
      <c r="L26" s="121">
        <f t="shared" si="1"/>
        <v>0</v>
      </c>
    </row>
    <row r="27" spans="2:12" x14ac:dyDescent="0.25">
      <c r="B27" s="71"/>
      <c r="C27" s="290" t="s">
        <v>168</v>
      </c>
      <c r="D27" s="291"/>
      <c r="E27" s="123">
        <f>SUM(E28:E29)</f>
        <v>0</v>
      </c>
      <c r="F27" s="123"/>
      <c r="G27" s="75">
        <f t="shared" si="2"/>
        <v>0</v>
      </c>
      <c r="H27" s="123"/>
      <c r="I27" s="123"/>
      <c r="J27" s="123"/>
      <c r="K27" s="123"/>
      <c r="L27" s="124">
        <f t="shared" si="1"/>
        <v>0</v>
      </c>
    </row>
    <row r="28" spans="2:12" x14ac:dyDescent="0.25">
      <c r="B28" s="71"/>
      <c r="C28" s="119"/>
      <c r="D28" s="72" t="s">
        <v>169</v>
      </c>
      <c r="E28" s="120"/>
      <c r="F28" s="121"/>
      <c r="G28" s="75">
        <f t="shared" si="2"/>
        <v>0</v>
      </c>
      <c r="H28" s="121"/>
      <c r="I28" s="121"/>
      <c r="J28" s="121"/>
      <c r="K28" s="121"/>
      <c r="L28" s="121">
        <f t="shared" si="1"/>
        <v>0</v>
      </c>
    </row>
    <row r="29" spans="2:12" x14ac:dyDescent="0.25">
      <c r="B29" s="71"/>
      <c r="C29" s="119"/>
      <c r="D29" s="72" t="s">
        <v>170</v>
      </c>
      <c r="E29" s="120"/>
      <c r="F29" s="121"/>
      <c r="G29" s="75">
        <f t="shared" si="2"/>
        <v>0</v>
      </c>
      <c r="H29" s="121"/>
      <c r="I29" s="121"/>
      <c r="J29" s="121"/>
      <c r="K29" s="121"/>
      <c r="L29" s="121">
        <f t="shared" si="1"/>
        <v>0</v>
      </c>
    </row>
    <row r="30" spans="2:12" x14ac:dyDescent="0.25">
      <c r="B30" s="71"/>
      <c r="C30" s="290" t="s">
        <v>171</v>
      </c>
      <c r="D30" s="291"/>
      <c r="E30" s="123">
        <f>SUM(E31:E34)</f>
        <v>0</v>
      </c>
      <c r="F30" s="123"/>
      <c r="G30" s="75">
        <f t="shared" si="2"/>
        <v>0</v>
      </c>
      <c r="H30" s="123"/>
      <c r="I30" s="123"/>
      <c r="J30" s="123"/>
      <c r="K30" s="123"/>
      <c r="L30" s="124">
        <f t="shared" si="1"/>
        <v>0</v>
      </c>
    </row>
    <row r="31" spans="2:12" x14ac:dyDescent="0.25">
      <c r="B31" s="71"/>
      <c r="C31" s="119"/>
      <c r="D31" s="72" t="s">
        <v>172</v>
      </c>
      <c r="E31" s="120"/>
      <c r="F31" s="121"/>
      <c r="G31" s="75">
        <f t="shared" si="2"/>
        <v>0</v>
      </c>
      <c r="H31" s="121"/>
      <c r="I31" s="121"/>
      <c r="J31" s="121"/>
      <c r="K31" s="121"/>
      <c r="L31" s="121">
        <f t="shared" si="1"/>
        <v>0</v>
      </c>
    </row>
    <row r="32" spans="2:12" x14ac:dyDescent="0.25">
      <c r="B32" s="71"/>
      <c r="C32" s="119"/>
      <c r="D32" s="72" t="s">
        <v>173</v>
      </c>
      <c r="E32" s="120"/>
      <c r="F32" s="121"/>
      <c r="G32" s="75">
        <f t="shared" si="2"/>
        <v>0</v>
      </c>
      <c r="H32" s="121"/>
      <c r="I32" s="121"/>
      <c r="J32" s="121"/>
      <c r="K32" s="121"/>
      <c r="L32" s="121">
        <f t="shared" si="1"/>
        <v>0</v>
      </c>
    </row>
    <row r="33" spans="1:13" x14ac:dyDescent="0.25">
      <c r="B33" s="71"/>
      <c r="C33" s="119"/>
      <c r="D33" s="72" t="s">
        <v>174</v>
      </c>
      <c r="E33" s="120"/>
      <c r="F33" s="121"/>
      <c r="G33" s="75">
        <f t="shared" si="2"/>
        <v>0</v>
      </c>
      <c r="H33" s="121"/>
      <c r="I33" s="121"/>
      <c r="J33" s="121"/>
      <c r="K33" s="121"/>
      <c r="L33" s="121">
        <f t="shared" si="1"/>
        <v>0</v>
      </c>
    </row>
    <row r="34" spans="1:13" x14ac:dyDescent="0.25">
      <c r="B34" s="71"/>
      <c r="C34" s="119"/>
      <c r="D34" s="72" t="s">
        <v>175</v>
      </c>
      <c r="E34" s="120"/>
      <c r="F34" s="121"/>
      <c r="G34" s="75">
        <f t="shared" si="2"/>
        <v>0</v>
      </c>
      <c r="H34" s="121"/>
      <c r="I34" s="121"/>
      <c r="J34" s="121"/>
      <c r="K34" s="121"/>
      <c r="L34" s="121">
        <f t="shared" si="1"/>
        <v>0</v>
      </c>
    </row>
    <row r="35" spans="1:13" x14ac:dyDescent="0.25">
      <c r="B35" s="71"/>
      <c r="C35" s="290" t="s">
        <v>176</v>
      </c>
      <c r="D35" s="291"/>
      <c r="E35" s="123">
        <f>SUM(E36)</f>
        <v>0</v>
      </c>
      <c r="F35" s="123"/>
      <c r="G35" s="75">
        <f t="shared" si="2"/>
        <v>0</v>
      </c>
      <c r="H35" s="123"/>
      <c r="I35" s="123"/>
      <c r="J35" s="123"/>
      <c r="K35" s="123"/>
      <c r="L35" s="124">
        <f t="shared" si="1"/>
        <v>0</v>
      </c>
    </row>
    <row r="36" spans="1:13" x14ac:dyDescent="0.25">
      <c r="B36" s="71"/>
      <c r="C36" s="119"/>
      <c r="D36" s="72" t="s">
        <v>177</v>
      </c>
      <c r="E36" s="120"/>
      <c r="F36" s="121"/>
      <c r="G36" s="75">
        <f t="shared" si="2"/>
        <v>0</v>
      </c>
      <c r="H36" s="121"/>
      <c r="I36" s="121"/>
      <c r="J36" s="121"/>
      <c r="K36" s="121"/>
      <c r="L36" s="121">
        <f t="shared" si="1"/>
        <v>0</v>
      </c>
    </row>
    <row r="37" spans="1:13" ht="15" customHeight="1" x14ac:dyDescent="0.25">
      <c r="B37" s="285" t="s">
        <v>178</v>
      </c>
      <c r="C37" s="286"/>
      <c r="D37" s="287"/>
      <c r="E37" s="120"/>
      <c r="F37" s="121"/>
      <c r="G37" s="75">
        <f t="shared" si="2"/>
        <v>0</v>
      </c>
      <c r="H37" s="121"/>
      <c r="I37" s="121"/>
      <c r="J37" s="121"/>
      <c r="K37" s="121"/>
      <c r="L37" s="121">
        <f t="shared" si="1"/>
        <v>0</v>
      </c>
    </row>
    <row r="38" spans="1:13" ht="15" customHeight="1" x14ac:dyDescent="0.25">
      <c r="B38" s="285" t="s">
        <v>179</v>
      </c>
      <c r="C38" s="286"/>
      <c r="D38" s="287"/>
      <c r="E38" s="120"/>
      <c r="F38" s="121"/>
      <c r="G38" s="75">
        <f t="shared" si="2"/>
        <v>0</v>
      </c>
      <c r="H38" s="121"/>
      <c r="I38" s="121"/>
      <c r="J38" s="121"/>
      <c r="K38" s="121"/>
      <c r="L38" s="121">
        <f t="shared" si="1"/>
        <v>0</v>
      </c>
    </row>
    <row r="39" spans="1:13" ht="15.75" customHeight="1" x14ac:dyDescent="0.25">
      <c r="B39" s="285" t="s">
        <v>180</v>
      </c>
      <c r="C39" s="286"/>
      <c r="D39" s="287"/>
      <c r="E39" s="120"/>
      <c r="F39" s="121"/>
      <c r="G39" s="75">
        <f t="shared" si="2"/>
        <v>0</v>
      </c>
      <c r="H39" s="121"/>
      <c r="I39" s="121"/>
      <c r="J39" s="121"/>
      <c r="K39" s="121"/>
      <c r="L39" s="121">
        <f t="shared" si="1"/>
        <v>0</v>
      </c>
    </row>
    <row r="40" spans="1:13" x14ac:dyDescent="0.25">
      <c r="B40" s="125"/>
      <c r="C40" s="126"/>
      <c r="D40" s="127"/>
      <c r="E40" s="128"/>
      <c r="F40" s="129"/>
      <c r="G40" s="129"/>
      <c r="H40" s="129"/>
      <c r="I40" s="129"/>
      <c r="J40" s="129"/>
      <c r="K40" s="129"/>
      <c r="L40" s="129"/>
    </row>
    <row r="41" spans="1:13" s="68" customFormat="1" ht="16.5" customHeight="1" x14ac:dyDescent="0.25">
      <c r="A41" s="34"/>
      <c r="B41" s="94"/>
      <c r="C41" s="288" t="s">
        <v>114</v>
      </c>
      <c r="D41" s="289"/>
      <c r="E41" s="130">
        <f>+E11+E14+E23+E27+E30+E35+E37+E38+E39</f>
        <v>20891515.919999998</v>
      </c>
      <c r="F41" s="130">
        <f t="shared" ref="F41:L41" si="5">+F11+F14+F23+F27+F30+F35+F37+F38+F39</f>
        <v>20298067.400000002</v>
      </c>
      <c r="G41" s="130">
        <f t="shared" si="5"/>
        <v>41189583.32</v>
      </c>
      <c r="H41" s="130">
        <f t="shared" si="5"/>
        <v>0</v>
      </c>
      <c r="I41" s="130">
        <f t="shared" si="5"/>
        <v>38440004.920000002</v>
      </c>
      <c r="J41" s="130">
        <f t="shared" si="5"/>
        <v>37482010.379999995</v>
      </c>
      <c r="K41" s="130">
        <f t="shared" si="5"/>
        <v>37482010.379999995</v>
      </c>
      <c r="L41" s="130">
        <f t="shared" si="5"/>
        <v>2749578.3999999985</v>
      </c>
      <c r="M41" s="34"/>
    </row>
    <row r="42" spans="1:13" x14ac:dyDescent="0.25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x14ac:dyDescent="0.25">
      <c r="B43" s="16" t="s">
        <v>74</v>
      </c>
      <c r="F43" s="17"/>
      <c r="G43" s="17"/>
      <c r="H43" s="17"/>
      <c r="I43" s="17"/>
      <c r="J43" s="17"/>
      <c r="K43" s="17"/>
      <c r="L43" s="17"/>
    </row>
    <row r="46" spans="1:13" x14ac:dyDescent="0.25">
      <c r="D46" s="29"/>
    </row>
    <row r="47" spans="1:13" x14ac:dyDescent="0.25">
      <c r="D47" s="30" t="s">
        <v>75</v>
      </c>
      <c r="G47" s="259" t="s">
        <v>78</v>
      </c>
      <c r="H47" s="259"/>
      <c r="I47" s="259"/>
      <c r="J47" s="259"/>
      <c r="K47" s="259"/>
      <c r="L47" s="259"/>
    </row>
    <row r="48" spans="1:13" x14ac:dyDescent="0.25">
      <c r="D48" s="30" t="s">
        <v>76</v>
      </c>
      <c r="G48" s="260" t="s">
        <v>77</v>
      </c>
      <c r="H48" s="260"/>
      <c r="I48" s="260"/>
      <c r="J48" s="260"/>
      <c r="K48" s="260"/>
      <c r="L48" s="260"/>
    </row>
  </sheetData>
  <mergeCells count="20">
    <mergeCell ref="B10:D10"/>
    <mergeCell ref="C11:D11"/>
    <mergeCell ref="C14:D14"/>
    <mergeCell ref="C23:D23"/>
    <mergeCell ref="C27:D27"/>
    <mergeCell ref="B1:L1"/>
    <mergeCell ref="B2:L2"/>
    <mergeCell ref="B3:L3"/>
    <mergeCell ref="B7:D9"/>
    <mergeCell ref="E7:K7"/>
    <mergeCell ref="L7:L8"/>
    <mergeCell ref="E5:F5"/>
    <mergeCell ref="B39:D39"/>
    <mergeCell ref="C41:D41"/>
    <mergeCell ref="G47:L47"/>
    <mergeCell ref="G48:L48"/>
    <mergeCell ref="C30:D30"/>
    <mergeCell ref="C35:D35"/>
    <mergeCell ref="B37:D37"/>
    <mergeCell ref="B38:D38"/>
  </mergeCells>
  <pageMargins left="0.25" right="0.7" top="0.44" bottom="0.75" header="0.3" footer="0.3"/>
  <pageSetup scale="70" fitToHeight="0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Q29"/>
  <sheetViews>
    <sheetView showGridLines="0" topLeftCell="A16" zoomScale="85" zoomScaleNormal="85" workbookViewId="0">
      <selection activeCell="B3" sqref="B3:O3"/>
    </sheetView>
  </sheetViews>
  <sheetFormatPr baseColWidth="10" defaultColWidth="11.44140625" defaultRowHeight="13.2" x14ac:dyDescent="0.25"/>
  <cols>
    <col min="1" max="1" width="2.109375" style="17" customWidth="1"/>
    <col min="2" max="3" width="3.6640625" style="28" customWidth="1"/>
    <col min="4" max="4" width="22.33203125" style="28" bestFit="1" customWidth="1"/>
    <col min="5" max="5" width="20.33203125" style="28" bestFit="1" customWidth="1"/>
    <col min="6" max="6" width="15.109375" style="28" bestFit="1" customWidth="1"/>
    <col min="7" max="7" width="5.109375" style="28" bestFit="1" customWidth="1"/>
    <col min="8" max="8" width="9.88671875" style="28" bestFit="1" customWidth="1"/>
    <col min="9" max="10" width="14.5546875" style="28" bestFit="1" customWidth="1"/>
    <col min="11" max="11" width="14.44140625" style="28" bestFit="1" customWidth="1"/>
    <col min="12" max="14" width="12.88671875" style="28" bestFit="1" customWidth="1"/>
    <col min="15" max="15" width="12.88671875" style="28" customWidth="1"/>
    <col min="16" max="16" width="14.5546875" style="17" customWidth="1"/>
    <col min="17" max="17" width="14" style="28" customWidth="1"/>
    <col min="18" max="16384" width="11.44140625" style="28"/>
  </cols>
  <sheetData>
    <row r="1" spans="2:17" ht="6" customHeight="1" x14ac:dyDescent="0.25"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</row>
    <row r="2" spans="2:17" ht="13.5" customHeight="1" x14ac:dyDescent="0.25">
      <c r="B2" s="273" t="s">
        <v>193</v>
      </c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</row>
    <row r="3" spans="2:17" ht="20.25" customHeight="1" x14ac:dyDescent="0.25">
      <c r="B3" s="273" t="str">
        <f>IR!B3</f>
        <v>Del 1 de Enero al 31 de Diciembre 2018</v>
      </c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</row>
    <row r="4" spans="2:17" s="17" customFormat="1" ht="8.25" customHeight="1" x14ac:dyDescent="0.25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</row>
    <row r="5" spans="2:17" s="17" customFormat="1" ht="24" customHeight="1" x14ac:dyDescent="0.25">
      <c r="D5" s="18" t="s">
        <v>2</v>
      </c>
      <c r="E5" s="274" t="s">
        <v>234</v>
      </c>
      <c r="F5" s="274"/>
      <c r="G5" s="31"/>
      <c r="H5" s="32"/>
      <c r="I5" s="32"/>
      <c r="J5" s="32"/>
      <c r="K5" s="32"/>
      <c r="L5" s="21"/>
      <c r="M5" s="21"/>
      <c r="N5" s="22"/>
      <c r="O5" s="27"/>
    </row>
    <row r="6" spans="2:17" s="17" customFormat="1" ht="8.25" customHeight="1" x14ac:dyDescent="0.25"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2:17" ht="15" customHeight="1" x14ac:dyDescent="0.25">
      <c r="B7" s="275" t="s">
        <v>194</v>
      </c>
      <c r="C7" s="292"/>
      <c r="D7" s="276"/>
      <c r="E7" s="295" t="s">
        <v>195</v>
      </c>
      <c r="F7" s="235"/>
      <c r="G7" s="295" t="s">
        <v>192</v>
      </c>
      <c r="H7" s="297" t="s">
        <v>108</v>
      </c>
      <c r="I7" s="298"/>
      <c r="J7" s="298"/>
      <c r="K7" s="298"/>
      <c r="L7" s="298"/>
      <c r="M7" s="298"/>
      <c r="N7" s="299"/>
      <c r="O7" s="281" t="s">
        <v>109</v>
      </c>
      <c r="P7" s="303" t="s">
        <v>227</v>
      </c>
      <c r="Q7" s="304"/>
    </row>
    <row r="8" spans="2:17" ht="26.4" x14ac:dyDescent="0.25">
      <c r="B8" s="277"/>
      <c r="C8" s="293"/>
      <c r="D8" s="278"/>
      <c r="E8" s="296"/>
      <c r="F8" s="236" t="s">
        <v>196</v>
      </c>
      <c r="G8" s="296"/>
      <c r="H8" s="234" t="s">
        <v>110</v>
      </c>
      <c r="I8" s="234" t="s">
        <v>111</v>
      </c>
      <c r="J8" s="234" t="s">
        <v>89</v>
      </c>
      <c r="K8" s="234" t="s">
        <v>183</v>
      </c>
      <c r="L8" s="234" t="s">
        <v>90</v>
      </c>
      <c r="M8" s="234" t="s">
        <v>184</v>
      </c>
      <c r="N8" s="234" t="s">
        <v>112</v>
      </c>
      <c r="O8" s="281"/>
      <c r="P8" s="131" t="s">
        <v>228</v>
      </c>
      <c r="Q8" s="131" t="s">
        <v>229</v>
      </c>
    </row>
    <row r="9" spans="2:17" ht="15.75" customHeight="1" thickBot="1" x14ac:dyDescent="0.3">
      <c r="B9" s="277"/>
      <c r="C9" s="293"/>
      <c r="D9" s="278"/>
      <c r="E9" s="296"/>
      <c r="F9" s="236"/>
      <c r="G9" s="296"/>
      <c r="H9" s="235">
        <v>1</v>
      </c>
      <c r="I9" s="235">
        <v>2</v>
      </c>
      <c r="J9" s="235" t="s">
        <v>113</v>
      </c>
      <c r="K9" s="235">
        <v>4</v>
      </c>
      <c r="L9" s="235">
        <v>5</v>
      </c>
      <c r="M9" s="235">
        <v>6</v>
      </c>
      <c r="N9" s="235">
        <v>7</v>
      </c>
      <c r="O9" s="235" t="s">
        <v>198</v>
      </c>
      <c r="P9" s="141" t="s">
        <v>230</v>
      </c>
      <c r="Q9" s="141" t="s">
        <v>231</v>
      </c>
    </row>
    <row r="10" spans="2:17" ht="15" customHeight="1" thickBot="1" x14ac:dyDescent="0.3">
      <c r="B10" s="306"/>
      <c r="C10" s="307"/>
      <c r="D10" s="307"/>
      <c r="E10" s="177"/>
      <c r="F10" s="178"/>
      <c r="G10" s="179"/>
      <c r="H10" s="178">
        <f>SUM(H11:H20)</f>
        <v>0</v>
      </c>
      <c r="I10" s="180">
        <v>601822.67999999993</v>
      </c>
      <c r="J10" s="180">
        <v>601822.67999999993</v>
      </c>
      <c r="K10" s="207">
        <v>407345.88</v>
      </c>
      <c r="L10" s="207">
        <v>407345.88</v>
      </c>
      <c r="M10" s="207">
        <v>407345.88</v>
      </c>
      <c r="N10" s="207">
        <v>407345.88</v>
      </c>
      <c r="O10" s="207">
        <v>194476.80000000002</v>
      </c>
      <c r="P10" s="207" t="e">
        <f t="shared" ref="P10" si="0">SUM(#REF!)</f>
        <v>#REF!</v>
      </c>
      <c r="Q10" s="182">
        <f t="shared" ref="Q10:Q13" si="1">+L10/J10</f>
        <v>0.6768536539699701</v>
      </c>
    </row>
    <row r="11" spans="2:17" ht="52.95" customHeight="1" thickBot="1" x14ac:dyDescent="0.3">
      <c r="B11" s="183"/>
      <c r="C11" s="300" t="s">
        <v>290</v>
      </c>
      <c r="D11" s="300"/>
      <c r="E11" s="184" t="s">
        <v>291</v>
      </c>
      <c r="F11" s="178" t="s">
        <v>292</v>
      </c>
      <c r="G11" s="184">
        <v>3044</v>
      </c>
      <c r="H11" s="178">
        <v>0</v>
      </c>
      <c r="I11" s="221">
        <v>123772</v>
      </c>
      <c r="J11" s="221">
        <v>123772</v>
      </c>
      <c r="K11" s="221">
        <v>123772</v>
      </c>
      <c r="L11" s="221">
        <v>123772</v>
      </c>
      <c r="M11" s="221">
        <v>123772</v>
      </c>
      <c r="N11" s="221">
        <v>123772</v>
      </c>
      <c r="O11" s="181">
        <f t="shared" ref="O11:O14" si="2">J11-L11</f>
        <v>0</v>
      </c>
      <c r="P11" s="189" t="e">
        <f t="shared" ref="P11:P13" si="3">L11/H11</f>
        <v>#DIV/0!</v>
      </c>
      <c r="Q11" s="190">
        <f t="shared" si="1"/>
        <v>1</v>
      </c>
    </row>
    <row r="12" spans="2:17" ht="52.95" customHeight="1" thickBot="1" x14ac:dyDescent="0.35">
      <c r="B12" s="308" t="s">
        <v>408</v>
      </c>
      <c r="C12" s="309"/>
      <c r="D12" s="309"/>
      <c r="E12" s="184" t="s">
        <v>291</v>
      </c>
      <c r="F12" s="178" t="s">
        <v>292</v>
      </c>
      <c r="G12" s="184">
        <v>3044</v>
      </c>
      <c r="H12" s="178"/>
      <c r="I12" s="225">
        <v>175783.34</v>
      </c>
      <c r="J12" s="225">
        <v>175783.34</v>
      </c>
      <c r="K12" s="188">
        <v>42003.4</v>
      </c>
      <c r="L12" s="188">
        <v>42003.4</v>
      </c>
      <c r="M12" s="188">
        <v>42003.4</v>
      </c>
      <c r="N12" s="188">
        <v>42003.4</v>
      </c>
      <c r="O12" s="181">
        <f t="shared" si="2"/>
        <v>133779.94</v>
      </c>
      <c r="P12" s="189" t="e">
        <f t="shared" si="3"/>
        <v>#DIV/0!</v>
      </c>
      <c r="Q12" s="190">
        <f t="shared" si="1"/>
        <v>0.23894983449512339</v>
      </c>
    </row>
    <row r="13" spans="2:17" ht="52.95" customHeight="1" thickBot="1" x14ac:dyDescent="0.35">
      <c r="B13" s="301" t="s">
        <v>409</v>
      </c>
      <c r="C13" s="300"/>
      <c r="D13" s="300"/>
      <c r="E13" s="184" t="s">
        <v>291</v>
      </c>
      <c r="F13" s="178" t="s">
        <v>292</v>
      </c>
      <c r="G13" s="184">
        <v>3044</v>
      </c>
      <c r="H13" s="191"/>
      <c r="I13" s="225">
        <v>296095.76</v>
      </c>
      <c r="J13" s="225">
        <v>296095.76</v>
      </c>
      <c r="K13" s="185">
        <f>51648+184440</f>
        <v>236088</v>
      </c>
      <c r="L13" s="185">
        <f>51648+184440</f>
        <v>236088</v>
      </c>
      <c r="M13" s="185">
        <f>51648+184440</f>
        <v>236088</v>
      </c>
      <c r="N13" s="185">
        <f>51648+184440</f>
        <v>236088</v>
      </c>
      <c r="O13" s="181">
        <f t="shared" si="2"/>
        <v>60007.760000000009</v>
      </c>
      <c r="P13" s="189" t="e">
        <f t="shared" si="3"/>
        <v>#DIV/0!</v>
      </c>
      <c r="Q13" s="190">
        <f t="shared" si="1"/>
        <v>0.79733664541498328</v>
      </c>
    </row>
    <row r="14" spans="2:17" ht="52.95" customHeight="1" x14ac:dyDescent="0.3">
      <c r="B14" s="301" t="s">
        <v>411</v>
      </c>
      <c r="C14" s="300"/>
      <c r="D14" s="300"/>
      <c r="E14" s="184" t="s">
        <v>291</v>
      </c>
      <c r="F14" s="178" t="s">
        <v>292</v>
      </c>
      <c r="G14" s="184">
        <v>3044</v>
      </c>
      <c r="H14" s="178"/>
      <c r="I14" s="225">
        <v>6171.58</v>
      </c>
      <c r="J14" s="225">
        <v>6171.58</v>
      </c>
      <c r="K14" s="193">
        <v>5482.48</v>
      </c>
      <c r="L14" s="193">
        <v>5482.48</v>
      </c>
      <c r="M14" s="193">
        <v>5482.48</v>
      </c>
      <c r="N14" s="193">
        <v>5482.48</v>
      </c>
      <c r="O14" s="181">
        <f t="shared" si="2"/>
        <v>689.10000000000036</v>
      </c>
      <c r="P14" s="189"/>
      <c r="Q14" s="190"/>
    </row>
    <row r="15" spans="2:17" ht="52.95" customHeight="1" x14ac:dyDescent="0.3">
      <c r="B15" s="301"/>
      <c r="C15" s="300"/>
      <c r="D15" s="300"/>
      <c r="E15" s="184"/>
      <c r="F15" s="178"/>
      <c r="G15" s="184"/>
      <c r="H15" s="178"/>
      <c r="I15" s="192"/>
      <c r="J15" s="193"/>
      <c r="K15" s="192"/>
      <c r="L15" s="192"/>
      <c r="M15" s="192"/>
      <c r="N15" s="192"/>
      <c r="O15" s="188"/>
      <c r="P15" s="189"/>
      <c r="Q15" s="190"/>
    </row>
    <row r="16" spans="2:17" ht="52.95" customHeight="1" x14ac:dyDescent="0.3">
      <c r="B16" s="183"/>
      <c r="C16" s="300"/>
      <c r="D16" s="300"/>
      <c r="E16" s="184"/>
      <c r="F16" s="178"/>
      <c r="G16" s="184"/>
      <c r="H16" s="178"/>
      <c r="I16" s="192"/>
      <c r="J16" s="193"/>
      <c r="K16" s="193"/>
      <c r="L16" s="193"/>
      <c r="M16" s="193"/>
      <c r="N16" s="193"/>
      <c r="O16" s="188"/>
      <c r="P16" s="189"/>
      <c r="Q16" s="190"/>
    </row>
    <row r="17" spans="1:17" ht="52.95" customHeight="1" x14ac:dyDescent="0.3">
      <c r="B17" s="183"/>
      <c r="C17" s="305"/>
      <c r="D17" s="305"/>
      <c r="E17" s="194"/>
      <c r="F17" s="195"/>
      <c r="G17" s="194"/>
      <c r="H17" s="195"/>
      <c r="I17" s="196"/>
      <c r="J17" s="197"/>
      <c r="K17" s="198"/>
      <c r="L17" s="198"/>
      <c r="M17" s="198"/>
      <c r="N17" s="198"/>
      <c r="O17" s="188"/>
      <c r="P17" s="189"/>
      <c r="Q17" s="190"/>
    </row>
    <row r="18" spans="1:17" ht="14.4" x14ac:dyDescent="0.3">
      <c r="B18" s="183"/>
      <c r="C18" s="300"/>
      <c r="D18" s="300"/>
      <c r="E18" s="184"/>
      <c r="F18" s="178"/>
      <c r="G18" s="184"/>
      <c r="H18" s="178"/>
      <c r="I18" s="192"/>
      <c r="J18" s="193"/>
      <c r="K18" s="200"/>
      <c r="L18" s="200"/>
      <c r="M18" s="200"/>
      <c r="N18" s="200"/>
      <c r="O18" s="188"/>
      <c r="P18" s="189"/>
      <c r="Q18" s="190"/>
    </row>
    <row r="19" spans="1:17" s="68" customFormat="1" ht="13.2" customHeight="1" x14ac:dyDescent="0.3">
      <c r="A19" s="34"/>
      <c r="B19" s="301"/>
      <c r="C19" s="300"/>
      <c r="D19" s="300"/>
      <c r="E19" s="184"/>
      <c r="F19" s="193"/>
      <c r="G19" s="192"/>
      <c r="H19" s="201"/>
      <c r="I19" s="202"/>
      <c r="J19" s="199"/>
      <c r="K19" s="202"/>
      <c r="L19" s="202"/>
      <c r="M19" s="202"/>
      <c r="N19" s="202"/>
      <c r="O19" s="188"/>
      <c r="P19" s="189"/>
      <c r="Q19" s="190"/>
    </row>
    <row r="20" spans="1:17" ht="15" thickBot="1" x14ac:dyDescent="0.35">
      <c r="B20" s="301"/>
      <c r="C20" s="300"/>
      <c r="D20" s="300"/>
      <c r="E20" s="184"/>
      <c r="F20" s="193"/>
      <c r="G20" s="192"/>
      <c r="H20" s="203"/>
      <c r="I20" s="187"/>
      <c r="J20" s="186"/>
      <c r="K20" s="187"/>
      <c r="L20" s="187"/>
      <c r="M20" s="187"/>
      <c r="N20" s="187"/>
      <c r="O20" s="188"/>
      <c r="P20" s="189"/>
      <c r="Q20" s="190"/>
    </row>
    <row r="21" spans="1:17" ht="13.8" customHeight="1" thickBot="1" x14ac:dyDescent="0.3">
      <c r="B21" s="204"/>
      <c r="C21" s="302" t="s">
        <v>114</v>
      </c>
      <c r="D21" s="302"/>
      <c r="E21" s="205">
        <v>0</v>
      </c>
      <c r="F21" s="206">
        <f>SUM(F11:F20)</f>
        <v>0</v>
      </c>
      <c r="G21" s="207">
        <v>0</v>
      </c>
      <c r="H21" s="206">
        <f t="shared" ref="H21" si="4">SUM(H11:H20)</f>
        <v>0</v>
      </c>
      <c r="I21" s="207">
        <f t="shared" ref="I21:O21" si="5">SUM(I11:I14)</f>
        <v>601822.67999999993</v>
      </c>
      <c r="J21" s="207">
        <f t="shared" si="5"/>
        <v>601822.67999999993</v>
      </c>
      <c r="K21" s="207">
        <f t="shared" si="5"/>
        <v>407345.88</v>
      </c>
      <c r="L21" s="207">
        <f t="shared" si="5"/>
        <v>407345.88</v>
      </c>
      <c r="M21" s="207">
        <f t="shared" si="5"/>
        <v>407345.88</v>
      </c>
      <c r="N21" s="207">
        <f t="shared" si="5"/>
        <v>407345.88</v>
      </c>
      <c r="O21" s="207">
        <f t="shared" si="5"/>
        <v>194476.80000000002</v>
      </c>
      <c r="P21" s="208"/>
      <c r="Q21" s="209">
        <f t="shared" ref="Q21" si="6">+L21/J21</f>
        <v>0.6768536539699701</v>
      </c>
    </row>
    <row r="24" spans="1:17" x14ac:dyDescent="0.25">
      <c r="D24" s="29"/>
    </row>
    <row r="25" spans="1:17" x14ac:dyDescent="0.25">
      <c r="D25" s="233" t="s">
        <v>75</v>
      </c>
      <c r="H25" s="259" t="s">
        <v>78</v>
      </c>
      <c r="I25" s="259"/>
      <c r="J25" s="259"/>
      <c r="K25" s="259"/>
      <c r="L25" s="259"/>
      <c r="M25" s="259"/>
      <c r="N25" s="259"/>
      <c r="O25" s="259"/>
    </row>
    <row r="26" spans="1:17" x14ac:dyDescent="0.25">
      <c r="D26" s="233" t="s">
        <v>76</v>
      </c>
      <c r="H26" s="260" t="s">
        <v>77</v>
      </c>
      <c r="I26" s="260"/>
      <c r="J26" s="260"/>
      <c r="K26" s="260"/>
      <c r="L26" s="260"/>
      <c r="M26" s="260"/>
      <c r="N26" s="260"/>
      <c r="O26" s="260"/>
    </row>
    <row r="29" spans="1:17" x14ac:dyDescent="0.25">
      <c r="I29" s="220"/>
    </row>
  </sheetData>
  <mergeCells count="24">
    <mergeCell ref="C18:D18"/>
    <mergeCell ref="B19:D19"/>
    <mergeCell ref="B20:D20"/>
    <mergeCell ref="C21:D21"/>
    <mergeCell ref="P7:Q7"/>
    <mergeCell ref="C16:D16"/>
    <mergeCell ref="C17:D17"/>
    <mergeCell ref="B10:D10"/>
    <mergeCell ref="B12:D12"/>
    <mergeCell ref="B13:D13"/>
    <mergeCell ref="B14:D14"/>
    <mergeCell ref="B15:D15"/>
    <mergeCell ref="C11:D11"/>
    <mergeCell ref="B1:O1"/>
    <mergeCell ref="B2:O2"/>
    <mergeCell ref="B3:O3"/>
    <mergeCell ref="B7:D9"/>
    <mergeCell ref="O7:O8"/>
    <mergeCell ref="E5:F5"/>
    <mergeCell ref="H26:O26"/>
    <mergeCell ref="G7:G9"/>
    <mergeCell ref="E7:E9"/>
    <mergeCell ref="H7:N7"/>
    <mergeCell ref="H25:O25"/>
  </mergeCells>
  <dataValidations disablePrompts="1" count="1">
    <dataValidation allowBlank="1" showInputMessage="1" showErrorMessage="1" prompt="Valor absoluto y/o relativo que registren los indicadores con relación a su meta anual correspondiente al programa, proyecto o actividad que se trate. (DOF 9-dic-09)" sqref="P7"/>
  </dataValidations>
  <pageMargins left="0.25" right="0.7" top="0.44" bottom="0.75" header="0.3" footer="0.3"/>
  <pageSetup scale="70" fitToHeight="0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Y54"/>
  <sheetViews>
    <sheetView showGridLines="0" topLeftCell="O16" zoomScale="85" zoomScaleNormal="85" workbookViewId="0">
      <selection activeCell="B4" sqref="B4"/>
    </sheetView>
  </sheetViews>
  <sheetFormatPr baseColWidth="10" defaultColWidth="11.44140625" defaultRowHeight="13.2" x14ac:dyDescent="0.25"/>
  <cols>
    <col min="1" max="1" width="2.109375" style="17" customWidth="1"/>
    <col min="2" max="2" width="23.5546875" style="28" customWidth="1"/>
    <col min="3" max="3" width="37.44140625" style="28" bestFit="1" customWidth="1"/>
    <col min="4" max="4" width="12.88671875" style="28" bestFit="1" customWidth="1"/>
    <col min="5" max="5" width="23.88671875" style="28" bestFit="1" customWidth="1"/>
    <col min="6" max="6" width="3.33203125" style="28" bestFit="1" customWidth="1"/>
    <col min="7" max="7" width="11.109375" style="28" bestFit="1" customWidth="1"/>
    <col min="8" max="8" width="5.109375" style="28" bestFit="1" customWidth="1"/>
    <col min="9" max="9" width="72.109375" style="28" bestFit="1" customWidth="1"/>
    <col min="10" max="10" width="32" style="28" customWidth="1"/>
    <col min="11" max="11" width="12.6640625" style="28" bestFit="1" customWidth="1"/>
    <col min="12" max="12" width="18.109375" style="28" bestFit="1" customWidth="1"/>
    <col min="13" max="13" width="23.33203125" style="28" bestFit="1" customWidth="1"/>
    <col min="14" max="14" width="17.6640625" style="28" bestFit="1" customWidth="1"/>
    <col min="15" max="15" width="46.5546875" style="28" bestFit="1" customWidth="1"/>
    <col min="16" max="16" width="11.88671875" style="17" bestFit="1" customWidth="1"/>
    <col min="17" max="17" width="11" style="28" bestFit="1" customWidth="1"/>
    <col min="18" max="18" width="10" style="28" bestFit="1" customWidth="1"/>
    <col min="19" max="20" width="12.44140625" style="28" bestFit="1" customWidth="1"/>
    <col min="21" max="22" width="12.88671875" style="28" bestFit="1" customWidth="1"/>
    <col min="23" max="23" width="13.5546875" style="28" bestFit="1" customWidth="1"/>
    <col min="24" max="24" width="12.6640625" style="28" bestFit="1" customWidth="1"/>
    <col min="25" max="25" width="12.44140625" style="28" bestFit="1" customWidth="1"/>
    <col min="26" max="16384" width="11.44140625" style="28"/>
  </cols>
  <sheetData>
    <row r="1" spans="2:25" ht="6" customHeight="1" x14ac:dyDescent="0.25">
      <c r="B1" s="273" t="s">
        <v>226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</row>
    <row r="2" spans="2:25" ht="13.5" customHeight="1" x14ac:dyDescent="0.25"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</row>
    <row r="3" spans="2:25" ht="20.25" customHeight="1" x14ac:dyDescent="0.25">
      <c r="B3" s="273" t="s">
        <v>412</v>
      </c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  <c r="W3" s="273"/>
      <c r="X3" s="273"/>
      <c r="Y3" s="273"/>
    </row>
    <row r="4" spans="2:25" s="17" customFormat="1" ht="8.25" customHeight="1" x14ac:dyDescent="0.25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</row>
    <row r="5" spans="2:25" s="17" customFormat="1" ht="24" customHeight="1" x14ac:dyDescent="0.25">
      <c r="D5" s="18" t="s">
        <v>2</v>
      </c>
      <c r="E5" s="32" t="s">
        <v>289</v>
      </c>
      <c r="F5" s="32"/>
      <c r="G5" s="31"/>
      <c r="H5" s="32"/>
      <c r="I5" s="32"/>
      <c r="J5" s="32"/>
      <c r="K5" s="32"/>
      <c r="L5" s="21"/>
      <c r="M5" s="21"/>
      <c r="N5" s="22"/>
      <c r="O5" s="27"/>
    </row>
    <row r="6" spans="2:25" s="17" customFormat="1" ht="8.25" customHeight="1" x14ac:dyDescent="0.25"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2:25" ht="15" customHeight="1" x14ac:dyDescent="0.25">
      <c r="B7" s="314" t="s">
        <v>199</v>
      </c>
      <c r="C7" s="315"/>
      <c r="D7" s="316" t="s">
        <v>200</v>
      </c>
      <c r="E7" s="317"/>
      <c r="F7" s="317"/>
      <c r="G7" s="317"/>
      <c r="H7" s="318"/>
      <c r="I7" s="319" t="s">
        <v>201</v>
      </c>
      <c r="J7" s="319"/>
      <c r="K7" s="319"/>
      <c r="L7" s="319"/>
      <c r="M7" s="319"/>
      <c r="N7" s="319"/>
      <c r="O7" s="319"/>
      <c r="P7" s="319" t="s">
        <v>202</v>
      </c>
      <c r="Q7" s="319"/>
      <c r="R7" s="319"/>
      <c r="S7" s="319"/>
      <c r="T7" s="319"/>
      <c r="U7" s="319" t="s">
        <v>203</v>
      </c>
      <c r="V7" s="319"/>
      <c r="W7" s="319"/>
      <c r="X7" s="319"/>
      <c r="Y7" s="319"/>
    </row>
    <row r="8" spans="2:25" ht="13.2" customHeight="1" x14ac:dyDescent="0.25">
      <c r="B8" s="320" t="s">
        <v>204</v>
      </c>
      <c r="C8" s="320" t="s">
        <v>205</v>
      </c>
      <c r="D8" s="322" t="s">
        <v>206</v>
      </c>
      <c r="E8" s="322" t="s">
        <v>207</v>
      </c>
      <c r="F8" s="322" t="s">
        <v>208</v>
      </c>
      <c r="G8" s="322" t="s">
        <v>209</v>
      </c>
      <c r="H8" s="322" t="s">
        <v>192</v>
      </c>
      <c r="I8" s="310" t="s">
        <v>210</v>
      </c>
      <c r="J8" s="310" t="s">
        <v>211</v>
      </c>
      <c r="K8" s="310" t="s">
        <v>212</v>
      </c>
      <c r="L8" s="310" t="s">
        <v>213</v>
      </c>
      <c r="M8" s="310" t="s">
        <v>214</v>
      </c>
      <c r="N8" s="310" t="s">
        <v>215</v>
      </c>
      <c r="O8" s="310" t="s">
        <v>216</v>
      </c>
      <c r="P8" s="310" t="s">
        <v>217</v>
      </c>
      <c r="Q8" s="310" t="s">
        <v>218</v>
      </c>
      <c r="R8" s="310" t="s">
        <v>219</v>
      </c>
      <c r="S8" s="312" t="s">
        <v>220</v>
      </c>
      <c r="T8" s="313"/>
      <c r="U8" s="310" t="s">
        <v>110</v>
      </c>
      <c r="V8" s="310" t="s">
        <v>89</v>
      </c>
      <c r="W8" s="310" t="s">
        <v>90</v>
      </c>
      <c r="X8" s="312" t="s">
        <v>221</v>
      </c>
      <c r="Y8" s="313"/>
    </row>
    <row r="9" spans="2:25" ht="15.75" customHeight="1" x14ac:dyDescent="0.25">
      <c r="B9" s="321"/>
      <c r="C9" s="321"/>
      <c r="D9" s="323"/>
      <c r="E9" s="323"/>
      <c r="F9" s="323"/>
      <c r="G9" s="323"/>
      <c r="H9" s="323"/>
      <c r="I9" s="311"/>
      <c r="J9" s="311"/>
      <c r="K9" s="311"/>
      <c r="L9" s="311"/>
      <c r="M9" s="311"/>
      <c r="N9" s="311"/>
      <c r="O9" s="311"/>
      <c r="P9" s="311"/>
      <c r="Q9" s="311"/>
      <c r="R9" s="311"/>
      <c r="S9" s="237" t="s">
        <v>222</v>
      </c>
      <c r="T9" s="237" t="s">
        <v>223</v>
      </c>
      <c r="U9" s="311"/>
      <c r="V9" s="311"/>
      <c r="W9" s="311"/>
      <c r="X9" s="237" t="s">
        <v>224</v>
      </c>
      <c r="Y9" s="237" t="s">
        <v>225</v>
      </c>
    </row>
    <row r="10" spans="2:25" ht="34.5" customHeight="1" thickBot="1" x14ac:dyDescent="0.3">
      <c r="B10" s="154" t="s">
        <v>293</v>
      </c>
      <c r="C10" s="154" t="s">
        <v>294</v>
      </c>
      <c r="D10" s="155" t="s">
        <v>295</v>
      </c>
      <c r="E10" s="155" t="s">
        <v>296</v>
      </c>
      <c r="F10" s="155" t="s">
        <v>297</v>
      </c>
      <c r="G10" s="156" t="s">
        <v>298</v>
      </c>
      <c r="H10" s="156">
        <v>3044</v>
      </c>
      <c r="I10" s="157" t="s">
        <v>299</v>
      </c>
      <c r="J10" s="154" t="s">
        <v>300</v>
      </c>
      <c r="K10" s="154" t="s">
        <v>301</v>
      </c>
      <c r="L10" s="154" t="s">
        <v>302</v>
      </c>
      <c r="M10" s="154" t="s">
        <v>303</v>
      </c>
      <c r="N10" s="154" t="s">
        <v>304</v>
      </c>
      <c r="O10" s="154" t="s">
        <v>305</v>
      </c>
      <c r="P10" s="156">
        <v>90</v>
      </c>
      <c r="Q10" s="156">
        <v>90</v>
      </c>
      <c r="R10" s="156">
        <v>85</v>
      </c>
      <c r="S10" s="156">
        <f>R10/P10</f>
        <v>0.94444444444444442</v>
      </c>
      <c r="T10" s="156">
        <f>R10/Q10</f>
        <v>0.94444444444444442</v>
      </c>
      <c r="U10" s="158">
        <v>423273.3233333333</v>
      </c>
      <c r="V10" s="159">
        <v>829596.74</v>
      </c>
      <c r="W10" s="159">
        <v>829596.74</v>
      </c>
      <c r="X10" s="160">
        <f>W10/U10</f>
        <v>1.9599551738031022</v>
      </c>
      <c r="Y10" s="160">
        <f>W10/V10</f>
        <v>1</v>
      </c>
    </row>
    <row r="11" spans="2:25" ht="13.2" customHeight="1" thickBot="1" x14ac:dyDescent="0.3">
      <c r="B11" s="154" t="s">
        <v>293</v>
      </c>
      <c r="C11" s="154" t="s">
        <v>294</v>
      </c>
      <c r="D11" s="155" t="s">
        <v>295</v>
      </c>
      <c r="E11" s="155" t="s">
        <v>296</v>
      </c>
      <c r="F11" s="155" t="s">
        <v>297</v>
      </c>
      <c r="G11" s="156" t="s">
        <v>298</v>
      </c>
      <c r="H11" s="156">
        <v>3044</v>
      </c>
      <c r="I11" s="157" t="s">
        <v>306</v>
      </c>
      <c r="J11" s="154" t="s">
        <v>300</v>
      </c>
      <c r="K11" s="154" t="s">
        <v>301</v>
      </c>
      <c r="L11" s="154" t="s">
        <v>302</v>
      </c>
      <c r="M11" s="154" t="s">
        <v>303</v>
      </c>
      <c r="N11" s="154" t="s">
        <v>307</v>
      </c>
      <c r="O11" s="154" t="s">
        <v>308</v>
      </c>
      <c r="P11" s="156">
        <v>12</v>
      </c>
      <c r="Q11" s="156">
        <v>12</v>
      </c>
      <c r="R11" s="156">
        <v>12</v>
      </c>
      <c r="S11" s="156">
        <f t="shared" ref="S11:S44" si="0">R11/P11</f>
        <v>1</v>
      </c>
      <c r="T11" s="156">
        <f t="shared" ref="T11:T48" si="1">R11/Q11</f>
        <v>1</v>
      </c>
      <c r="U11" s="158">
        <v>423273.3233333333</v>
      </c>
      <c r="V11" s="159">
        <v>829596.74</v>
      </c>
      <c r="W11" s="159">
        <v>829596.74</v>
      </c>
      <c r="X11" s="160">
        <f t="shared" ref="X11:X49" si="2">W11/U11</f>
        <v>1.9599551738031022</v>
      </c>
      <c r="Y11" s="160">
        <f t="shared" ref="Y11:Y49" si="3">W11/V11</f>
        <v>1</v>
      </c>
    </row>
    <row r="12" spans="2:25" ht="29.4" thickBot="1" x14ac:dyDescent="0.3">
      <c r="B12" s="154" t="s">
        <v>293</v>
      </c>
      <c r="C12" s="154" t="s">
        <v>294</v>
      </c>
      <c r="D12" s="155" t="s">
        <v>295</v>
      </c>
      <c r="E12" s="155" t="s">
        <v>296</v>
      </c>
      <c r="F12" s="155" t="s">
        <v>297</v>
      </c>
      <c r="G12" s="156" t="s">
        <v>298</v>
      </c>
      <c r="H12" s="156">
        <v>3044</v>
      </c>
      <c r="I12" s="157" t="s">
        <v>309</v>
      </c>
      <c r="J12" s="154" t="s">
        <v>300</v>
      </c>
      <c r="K12" s="154" t="s">
        <v>301</v>
      </c>
      <c r="L12" s="154" t="s">
        <v>302</v>
      </c>
      <c r="M12" s="154" t="s">
        <v>303</v>
      </c>
      <c r="N12" s="154" t="s">
        <v>310</v>
      </c>
      <c r="O12" s="154" t="s">
        <v>311</v>
      </c>
      <c r="P12" s="156">
        <v>95</v>
      </c>
      <c r="Q12" s="156">
        <v>95</v>
      </c>
      <c r="R12" s="156">
        <v>93</v>
      </c>
      <c r="S12" s="156">
        <f t="shared" si="0"/>
        <v>0.97894736842105268</v>
      </c>
      <c r="T12" s="156">
        <f t="shared" si="1"/>
        <v>0.97894736842105268</v>
      </c>
      <c r="U12" s="158">
        <v>423273.3233333333</v>
      </c>
      <c r="V12" s="159">
        <v>829596.74</v>
      </c>
      <c r="W12" s="159">
        <v>829596.74</v>
      </c>
      <c r="X12" s="160">
        <f t="shared" si="2"/>
        <v>1.9599551738031022</v>
      </c>
      <c r="Y12" s="160">
        <f t="shared" si="3"/>
        <v>1</v>
      </c>
    </row>
    <row r="13" spans="2:25" ht="15" thickBot="1" x14ac:dyDescent="0.3">
      <c r="B13" s="154" t="s">
        <v>293</v>
      </c>
      <c r="C13" s="154" t="s">
        <v>294</v>
      </c>
      <c r="D13" s="155" t="s">
        <v>295</v>
      </c>
      <c r="E13" s="155" t="s">
        <v>296</v>
      </c>
      <c r="F13" s="155" t="s">
        <v>297</v>
      </c>
      <c r="G13" s="156" t="s">
        <v>312</v>
      </c>
      <c r="H13" s="156">
        <v>3044</v>
      </c>
      <c r="I13" s="157" t="s">
        <v>313</v>
      </c>
      <c r="J13" s="154" t="s">
        <v>300</v>
      </c>
      <c r="K13" s="154" t="s">
        <v>301</v>
      </c>
      <c r="L13" s="154" t="s">
        <v>302</v>
      </c>
      <c r="M13" s="154" t="s">
        <v>303</v>
      </c>
      <c r="N13" s="154" t="s">
        <v>314</v>
      </c>
      <c r="O13" s="154" t="s">
        <v>315</v>
      </c>
      <c r="P13" s="156">
        <v>4</v>
      </c>
      <c r="Q13" s="156">
        <v>4</v>
      </c>
      <c r="R13" s="156">
        <v>4</v>
      </c>
      <c r="S13" s="156">
        <f t="shared" si="0"/>
        <v>1</v>
      </c>
      <c r="T13" s="156">
        <f t="shared" si="1"/>
        <v>1</v>
      </c>
      <c r="U13" s="158">
        <v>941758.65</v>
      </c>
      <c r="V13" s="159">
        <v>1789634.25</v>
      </c>
      <c r="W13" s="159">
        <v>1130188.07</v>
      </c>
      <c r="X13" s="160">
        <f t="shared" si="2"/>
        <v>1.2000824945966784</v>
      </c>
      <c r="Y13" s="160">
        <f t="shared" si="3"/>
        <v>0.6315190212748778</v>
      </c>
    </row>
    <row r="14" spans="2:25" ht="14.4" x14ac:dyDescent="0.3">
      <c r="B14" s="154" t="s">
        <v>293</v>
      </c>
      <c r="C14" s="154" t="s">
        <v>294</v>
      </c>
      <c r="D14" s="155" t="s">
        <v>295</v>
      </c>
      <c r="E14" s="155" t="s">
        <v>296</v>
      </c>
      <c r="F14" s="155" t="s">
        <v>297</v>
      </c>
      <c r="G14" s="156" t="s">
        <v>312</v>
      </c>
      <c r="H14" s="156">
        <v>3044</v>
      </c>
      <c r="I14" s="161" t="s">
        <v>316</v>
      </c>
      <c r="J14" s="154" t="s">
        <v>300</v>
      </c>
      <c r="K14" s="154" t="s">
        <v>301</v>
      </c>
      <c r="L14" s="154" t="s">
        <v>302</v>
      </c>
      <c r="M14" s="154" t="s">
        <v>303</v>
      </c>
      <c r="N14" s="154" t="s">
        <v>317</v>
      </c>
      <c r="O14" s="154" t="s">
        <v>318</v>
      </c>
      <c r="P14" s="156">
        <v>100</v>
      </c>
      <c r="Q14" s="156">
        <v>100</v>
      </c>
      <c r="R14" s="156">
        <v>100</v>
      </c>
      <c r="S14" s="156">
        <f t="shared" si="0"/>
        <v>1</v>
      </c>
      <c r="T14" s="156">
        <f t="shared" si="1"/>
        <v>1</v>
      </c>
      <c r="U14" s="158">
        <v>941758.65</v>
      </c>
      <c r="V14" s="159">
        <v>1789634.25</v>
      </c>
      <c r="W14" s="159">
        <v>1130188.08</v>
      </c>
      <c r="X14" s="160">
        <f t="shared" si="2"/>
        <v>1.2000825052151101</v>
      </c>
      <c r="Y14" s="160">
        <f t="shared" si="3"/>
        <v>0.63151902686261174</v>
      </c>
    </row>
    <row r="15" spans="2:25" ht="15" thickBot="1" x14ac:dyDescent="0.3">
      <c r="B15" s="154" t="s">
        <v>293</v>
      </c>
      <c r="C15" s="154" t="s">
        <v>294</v>
      </c>
      <c r="D15" s="155" t="s">
        <v>295</v>
      </c>
      <c r="E15" s="155" t="s">
        <v>296</v>
      </c>
      <c r="F15" s="155" t="s">
        <v>297</v>
      </c>
      <c r="G15" s="156" t="s">
        <v>319</v>
      </c>
      <c r="H15" s="156">
        <v>3044</v>
      </c>
      <c r="I15" s="157" t="s">
        <v>320</v>
      </c>
      <c r="J15" s="154" t="s">
        <v>300</v>
      </c>
      <c r="K15" s="154" t="s">
        <v>301</v>
      </c>
      <c r="L15" s="154" t="s">
        <v>302</v>
      </c>
      <c r="M15" s="154" t="s">
        <v>303</v>
      </c>
      <c r="N15" s="154" t="s">
        <v>304</v>
      </c>
      <c r="O15" s="154" t="s">
        <v>321</v>
      </c>
      <c r="P15" s="156">
        <v>100</v>
      </c>
      <c r="Q15" s="156">
        <v>100</v>
      </c>
      <c r="R15" s="156">
        <v>136</v>
      </c>
      <c r="S15" s="156">
        <f t="shared" si="0"/>
        <v>1.36</v>
      </c>
      <c r="T15" s="156">
        <f t="shared" si="1"/>
        <v>1.36</v>
      </c>
      <c r="U15" s="158">
        <v>323060.51666666666</v>
      </c>
      <c r="V15" s="162">
        <v>582282.64</v>
      </c>
      <c r="W15" s="162">
        <v>582282.64</v>
      </c>
      <c r="X15" s="160">
        <f t="shared" si="2"/>
        <v>1.8023949382858144</v>
      </c>
      <c r="Y15" s="160">
        <f t="shared" si="3"/>
        <v>1</v>
      </c>
    </row>
    <row r="16" spans="2:25" ht="15" thickBot="1" x14ac:dyDescent="0.3">
      <c r="B16" s="154" t="s">
        <v>293</v>
      </c>
      <c r="C16" s="154" t="s">
        <v>294</v>
      </c>
      <c r="D16" s="155" t="s">
        <v>295</v>
      </c>
      <c r="E16" s="155" t="s">
        <v>296</v>
      </c>
      <c r="F16" s="155" t="s">
        <v>297</v>
      </c>
      <c r="G16" s="156" t="s">
        <v>319</v>
      </c>
      <c r="H16" s="156">
        <v>3044</v>
      </c>
      <c r="I16" s="157" t="s">
        <v>322</v>
      </c>
      <c r="J16" s="154" t="s">
        <v>300</v>
      </c>
      <c r="K16" s="154" t="s">
        <v>301</v>
      </c>
      <c r="L16" s="154" t="s">
        <v>302</v>
      </c>
      <c r="M16" s="154" t="s">
        <v>303</v>
      </c>
      <c r="N16" s="154" t="s">
        <v>323</v>
      </c>
      <c r="O16" s="154" t="s">
        <v>324</v>
      </c>
      <c r="P16" s="156">
        <v>4</v>
      </c>
      <c r="Q16" s="156">
        <v>4</v>
      </c>
      <c r="R16" s="163">
        <v>4</v>
      </c>
      <c r="S16" s="156">
        <f t="shared" si="0"/>
        <v>1</v>
      </c>
      <c r="T16" s="156">
        <f t="shared" si="1"/>
        <v>1</v>
      </c>
      <c r="U16" s="158">
        <v>323060.51666666666</v>
      </c>
      <c r="V16" s="162">
        <v>582282.64</v>
      </c>
      <c r="W16" s="162">
        <v>582282.64</v>
      </c>
      <c r="X16" s="160">
        <f t="shared" si="2"/>
        <v>1.8023949382858144</v>
      </c>
      <c r="Y16" s="160">
        <f t="shared" si="3"/>
        <v>1</v>
      </c>
    </row>
    <row r="17" spans="2:25" ht="15" thickBot="1" x14ac:dyDescent="0.3">
      <c r="B17" s="154" t="s">
        <v>293</v>
      </c>
      <c r="C17" s="154" t="s">
        <v>294</v>
      </c>
      <c r="D17" s="155" t="s">
        <v>295</v>
      </c>
      <c r="E17" s="155" t="s">
        <v>296</v>
      </c>
      <c r="F17" s="155" t="s">
        <v>297</v>
      </c>
      <c r="G17" s="156" t="s">
        <v>319</v>
      </c>
      <c r="H17" s="156">
        <v>3044</v>
      </c>
      <c r="I17" s="157" t="s">
        <v>325</v>
      </c>
      <c r="J17" s="154" t="s">
        <v>300</v>
      </c>
      <c r="K17" s="154" t="s">
        <v>301</v>
      </c>
      <c r="L17" s="154" t="s">
        <v>302</v>
      </c>
      <c r="M17" s="154" t="s">
        <v>303</v>
      </c>
      <c r="N17" s="154" t="s">
        <v>304</v>
      </c>
      <c r="O17" s="154" t="s">
        <v>326</v>
      </c>
      <c r="P17" s="156">
        <v>90</v>
      </c>
      <c r="Q17" s="156">
        <v>90</v>
      </c>
      <c r="R17" s="163">
        <v>90</v>
      </c>
      <c r="S17" s="156">
        <f t="shared" si="0"/>
        <v>1</v>
      </c>
      <c r="T17" s="156">
        <f t="shared" si="1"/>
        <v>1</v>
      </c>
      <c r="U17" s="158">
        <v>323060.51666666666</v>
      </c>
      <c r="V17" s="162">
        <v>582282.64</v>
      </c>
      <c r="W17" s="162">
        <v>582282.64</v>
      </c>
      <c r="X17" s="160">
        <f t="shared" si="2"/>
        <v>1.8023949382858144</v>
      </c>
      <c r="Y17" s="160">
        <f t="shared" si="3"/>
        <v>1</v>
      </c>
    </row>
    <row r="18" spans="2:25" ht="57.6" x14ac:dyDescent="0.25">
      <c r="B18" s="154" t="s">
        <v>293</v>
      </c>
      <c r="C18" s="154" t="s">
        <v>294</v>
      </c>
      <c r="D18" s="155" t="s">
        <v>295</v>
      </c>
      <c r="E18" s="155" t="s">
        <v>296</v>
      </c>
      <c r="F18" s="155" t="s">
        <v>297</v>
      </c>
      <c r="G18" s="156" t="s">
        <v>327</v>
      </c>
      <c r="H18" s="156">
        <v>3044</v>
      </c>
      <c r="I18" s="164" t="s">
        <v>328</v>
      </c>
      <c r="J18" s="154" t="s">
        <v>329</v>
      </c>
      <c r="K18" s="154" t="s">
        <v>330</v>
      </c>
      <c r="L18" s="154" t="s">
        <v>302</v>
      </c>
      <c r="M18" s="154" t="s">
        <v>303</v>
      </c>
      <c r="N18" s="154" t="s">
        <v>331</v>
      </c>
      <c r="O18" s="154" t="s">
        <v>332</v>
      </c>
      <c r="P18" s="156">
        <v>4</v>
      </c>
      <c r="Q18" s="156">
        <v>4</v>
      </c>
      <c r="R18" s="156">
        <v>4</v>
      </c>
      <c r="S18" s="156">
        <f t="shared" si="0"/>
        <v>1</v>
      </c>
      <c r="T18" s="156">
        <f t="shared" si="1"/>
        <v>1</v>
      </c>
      <c r="U18" s="165">
        <v>441990.73</v>
      </c>
      <c r="V18" s="165">
        <v>819727.76</v>
      </c>
      <c r="W18" s="166">
        <v>819727.76</v>
      </c>
      <c r="X18" s="160">
        <f t="shared" si="2"/>
        <v>1.8546265891142106</v>
      </c>
      <c r="Y18" s="160">
        <f t="shared" si="3"/>
        <v>1</v>
      </c>
    </row>
    <row r="19" spans="2:25" ht="14.4" x14ac:dyDescent="0.3">
      <c r="B19" s="154" t="s">
        <v>293</v>
      </c>
      <c r="C19" s="154" t="s">
        <v>294</v>
      </c>
      <c r="D19" s="155" t="s">
        <v>295</v>
      </c>
      <c r="E19" s="155" t="s">
        <v>296</v>
      </c>
      <c r="F19" s="155" t="s">
        <v>297</v>
      </c>
      <c r="G19" s="156" t="s">
        <v>333</v>
      </c>
      <c r="H19" s="156">
        <v>3044</v>
      </c>
      <c r="I19" s="161" t="s">
        <v>334</v>
      </c>
      <c r="J19" s="154" t="s">
        <v>335</v>
      </c>
      <c r="K19" s="154" t="s">
        <v>330</v>
      </c>
      <c r="L19" s="154" t="s">
        <v>302</v>
      </c>
      <c r="M19" s="154" t="s">
        <v>303</v>
      </c>
      <c r="N19" s="154" t="s">
        <v>331</v>
      </c>
      <c r="O19" s="154" t="s">
        <v>332</v>
      </c>
      <c r="P19" s="156">
        <v>5</v>
      </c>
      <c r="Q19" s="156">
        <v>5</v>
      </c>
      <c r="R19" s="156">
        <v>5</v>
      </c>
      <c r="S19" s="156">
        <f t="shared" si="0"/>
        <v>1</v>
      </c>
      <c r="T19" s="156">
        <f t="shared" si="1"/>
        <v>1</v>
      </c>
      <c r="U19" s="158">
        <v>5509393.1050000004</v>
      </c>
      <c r="V19" s="162">
        <v>10786098.01</v>
      </c>
      <c r="W19" s="162">
        <v>10364558.4</v>
      </c>
      <c r="X19" s="160">
        <f t="shared" si="2"/>
        <v>1.8812522908546385</v>
      </c>
      <c r="Y19" s="160">
        <f t="shared" si="3"/>
        <v>0.96091824776585733</v>
      </c>
    </row>
    <row r="20" spans="2:25" ht="14.4" x14ac:dyDescent="0.25">
      <c r="B20" s="154" t="s">
        <v>293</v>
      </c>
      <c r="C20" s="154" t="s">
        <v>294</v>
      </c>
      <c r="D20" s="155" t="s">
        <v>295</v>
      </c>
      <c r="E20" s="155" t="s">
        <v>296</v>
      </c>
      <c r="F20" s="155" t="s">
        <v>297</v>
      </c>
      <c r="G20" s="156" t="s">
        <v>333</v>
      </c>
      <c r="H20" s="156">
        <v>3044</v>
      </c>
      <c r="I20" s="167" t="s">
        <v>336</v>
      </c>
      <c r="J20" s="154" t="s">
        <v>335</v>
      </c>
      <c r="K20" s="154" t="s">
        <v>330</v>
      </c>
      <c r="L20" s="154" t="s">
        <v>302</v>
      </c>
      <c r="M20" s="154" t="s">
        <v>303</v>
      </c>
      <c r="N20" s="154" t="s">
        <v>331</v>
      </c>
      <c r="O20" s="154" t="s">
        <v>332</v>
      </c>
      <c r="P20" s="156">
        <v>10</v>
      </c>
      <c r="Q20" s="156">
        <v>10</v>
      </c>
      <c r="R20" s="156">
        <v>10</v>
      </c>
      <c r="S20" s="156">
        <f t="shared" si="0"/>
        <v>1</v>
      </c>
      <c r="T20" s="156">
        <f t="shared" si="1"/>
        <v>1</v>
      </c>
      <c r="U20" s="158">
        <v>5509393.1050000004</v>
      </c>
      <c r="V20" s="162">
        <v>10786098.01</v>
      </c>
      <c r="W20" s="162">
        <v>10364558.41</v>
      </c>
      <c r="X20" s="160">
        <f t="shared" si="2"/>
        <v>1.8812522926697204</v>
      </c>
      <c r="Y20" s="160">
        <f t="shared" si="3"/>
        <v>0.9609182486929766</v>
      </c>
    </row>
    <row r="21" spans="2:25" ht="43.8" thickBot="1" x14ac:dyDescent="0.3">
      <c r="B21" s="154" t="s">
        <v>293</v>
      </c>
      <c r="C21" s="154" t="s">
        <v>294</v>
      </c>
      <c r="D21" s="155" t="s">
        <v>295</v>
      </c>
      <c r="E21" s="155" t="s">
        <v>296</v>
      </c>
      <c r="F21" s="155" t="s">
        <v>297</v>
      </c>
      <c r="G21" s="156" t="s">
        <v>337</v>
      </c>
      <c r="H21" s="156">
        <v>3044</v>
      </c>
      <c r="I21" s="157" t="s">
        <v>338</v>
      </c>
      <c r="J21" s="154" t="s">
        <v>339</v>
      </c>
      <c r="K21" s="154" t="s">
        <v>330</v>
      </c>
      <c r="L21" s="154" t="s">
        <v>302</v>
      </c>
      <c r="M21" s="154" t="s">
        <v>303</v>
      </c>
      <c r="N21" s="154" t="s">
        <v>331</v>
      </c>
      <c r="O21" s="154" t="s">
        <v>332</v>
      </c>
      <c r="P21" s="156">
        <v>2</v>
      </c>
      <c r="Q21" s="156">
        <v>2</v>
      </c>
      <c r="R21" s="156">
        <v>2</v>
      </c>
      <c r="S21" s="156">
        <f t="shared" si="0"/>
        <v>1</v>
      </c>
      <c r="T21" s="156">
        <f t="shared" si="1"/>
        <v>1</v>
      </c>
      <c r="U21" s="158">
        <v>78136.554999999993</v>
      </c>
      <c r="V21" s="167">
        <v>148527.66</v>
      </c>
      <c r="W21" s="168">
        <v>148527.66</v>
      </c>
      <c r="X21" s="160">
        <f t="shared" si="2"/>
        <v>1.9008729012944072</v>
      </c>
      <c r="Y21" s="160">
        <f t="shared" si="3"/>
        <v>1</v>
      </c>
    </row>
    <row r="22" spans="2:25" ht="43.8" thickBot="1" x14ac:dyDescent="0.3">
      <c r="B22" s="154" t="s">
        <v>293</v>
      </c>
      <c r="C22" s="154" t="s">
        <v>294</v>
      </c>
      <c r="D22" s="155" t="s">
        <v>295</v>
      </c>
      <c r="E22" s="155" t="s">
        <v>296</v>
      </c>
      <c r="F22" s="155" t="s">
        <v>297</v>
      </c>
      <c r="G22" s="156" t="s">
        <v>337</v>
      </c>
      <c r="H22" s="156">
        <v>3044</v>
      </c>
      <c r="I22" s="157" t="s">
        <v>340</v>
      </c>
      <c r="J22" s="154" t="s">
        <v>339</v>
      </c>
      <c r="K22" s="154" t="s">
        <v>330</v>
      </c>
      <c r="L22" s="154" t="s">
        <v>302</v>
      </c>
      <c r="M22" s="154" t="s">
        <v>303</v>
      </c>
      <c r="N22" s="154" t="s">
        <v>341</v>
      </c>
      <c r="O22" s="154" t="s">
        <v>342</v>
      </c>
      <c r="P22" s="156">
        <v>595</v>
      </c>
      <c r="Q22" s="156">
        <v>595</v>
      </c>
      <c r="R22" s="156">
        <v>616</v>
      </c>
      <c r="S22" s="156">
        <f t="shared" si="0"/>
        <v>1.0352941176470589</v>
      </c>
      <c r="T22" s="156">
        <f t="shared" si="1"/>
        <v>1.0352941176470589</v>
      </c>
      <c r="U22" s="158">
        <v>78136.554999999993</v>
      </c>
      <c r="V22" s="167">
        <v>148527.66</v>
      </c>
      <c r="W22" s="168">
        <v>148527.66</v>
      </c>
      <c r="X22" s="160">
        <f t="shared" si="2"/>
        <v>1.9008729012944072</v>
      </c>
      <c r="Y22" s="160">
        <f t="shared" si="3"/>
        <v>1</v>
      </c>
    </row>
    <row r="23" spans="2:25" ht="72.599999999999994" thickBot="1" x14ac:dyDescent="0.3">
      <c r="B23" s="154" t="s">
        <v>293</v>
      </c>
      <c r="C23" s="154" t="s">
        <v>294</v>
      </c>
      <c r="D23" s="155" t="s">
        <v>295</v>
      </c>
      <c r="E23" s="155" t="s">
        <v>296</v>
      </c>
      <c r="F23" s="155" t="s">
        <v>297</v>
      </c>
      <c r="G23" s="156" t="s">
        <v>343</v>
      </c>
      <c r="H23" s="156">
        <v>3044</v>
      </c>
      <c r="I23" s="157" t="s">
        <v>344</v>
      </c>
      <c r="J23" s="154" t="s">
        <v>345</v>
      </c>
      <c r="K23" s="154" t="s">
        <v>330</v>
      </c>
      <c r="L23" s="154" t="s">
        <v>302</v>
      </c>
      <c r="M23" s="154" t="s">
        <v>303</v>
      </c>
      <c r="N23" s="154" t="s">
        <v>331</v>
      </c>
      <c r="O23" s="154" t="s">
        <v>346</v>
      </c>
      <c r="P23" s="156">
        <v>16</v>
      </c>
      <c r="Q23" s="156">
        <v>16</v>
      </c>
      <c r="R23" s="156">
        <v>18</v>
      </c>
      <c r="S23" s="156">
        <f t="shared" si="0"/>
        <v>1.125</v>
      </c>
      <c r="T23" s="156">
        <f t="shared" si="1"/>
        <v>1.125</v>
      </c>
      <c r="U23" s="169">
        <v>164007.45000000001</v>
      </c>
      <c r="V23" s="158">
        <v>107179.15</v>
      </c>
      <c r="W23" s="158">
        <v>107179.15</v>
      </c>
      <c r="X23" s="160">
        <f t="shared" si="2"/>
        <v>0.65350171592814832</v>
      </c>
      <c r="Y23" s="160">
        <f t="shared" si="3"/>
        <v>1</v>
      </c>
    </row>
    <row r="24" spans="2:25" ht="72.599999999999994" thickBot="1" x14ac:dyDescent="0.3">
      <c r="B24" s="154" t="s">
        <v>293</v>
      </c>
      <c r="C24" s="154" t="s">
        <v>294</v>
      </c>
      <c r="D24" s="155" t="s">
        <v>295</v>
      </c>
      <c r="E24" s="155" t="s">
        <v>296</v>
      </c>
      <c r="F24" s="155" t="s">
        <v>297</v>
      </c>
      <c r="G24" s="156" t="s">
        <v>343</v>
      </c>
      <c r="H24" s="156">
        <v>3044</v>
      </c>
      <c r="I24" s="157" t="s">
        <v>347</v>
      </c>
      <c r="J24" s="154" t="s">
        <v>345</v>
      </c>
      <c r="K24" s="154" t="s">
        <v>330</v>
      </c>
      <c r="L24" s="154" t="s">
        <v>302</v>
      </c>
      <c r="M24" s="154" t="s">
        <v>303</v>
      </c>
      <c r="N24" s="154" t="s">
        <v>331</v>
      </c>
      <c r="O24" s="154" t="s">
        <v>332</v>
      </c>
      <c r="P24" s="170">
        <v>32</v>
      </c>
      <c r="Q24" s="170">
        <v>32</v>
      </c>
      <c r="R24" s="156">
        <v>35</v>
      </c>
      <c r="S24" s="156">
        <f t="shared" si="0"/>
        <v>1.09375</v>
      </c>
      <c r="T24" s="156">
        <f t="shared" si="1"/>
        <v>1.09375</v>
      </c>
      <c r="U24" s="169">
        <v>164007.45000000001</v>
      </c>
      <c r="V24" s="158">
        <v>107179.15</v>
      </c>
      <c r="W24" s="158">
        <v>107179.15</v>
      </c>
      <c r="X24" s="160">
        <f t="shared" si="2"/>
        <v>0.65350171592814832</v>
      </c>
      <c r="Y24" s="160">
        <f t="shared" si="3"/>
        <v>1</v>
      </c>
    </row>
    <row r="25" spans="2:25" ht="72.599999999999994" thickBot="1" x14ac:dyDescent="0.3">
      <c r="B25" s="154" t="s">
        <v>293</v>
      </c>
      <c r="C25" s="154" t="s">
        <v>294</v>
      </c>
      <c r="D25" s="155" t="s">
        <v>295</v>
      </c>
      <c r="E25" s="155" t="s">
        <v>296</v>
      </c>
      <c r="F25" s="155" t="s">
        <v>297</v>
      </c>
      <c r="G25" s="156" t="s">
        <v>348</v>
      </c>
      <c r="H25" s="156">
        <v>3044</v>
      </c>
      <c r="I25" s="157" t="s">
        <v>349</v>
      </c>
      <c r="J25" s="154" t="s">
        <v>345</v>
      </c>
      <c r="K25" s="154" t="s">
        <v>330</v>
      </c>
      <c r="L25" s="154" t="s">
        <v>302</v>
      </c>
      <c r="M25" s="154" t="s">
        <v>303</v>
      </c>
      <c r="N25" s="154" t="s">
        <v>350</v>
      </c>
      <c r="O25" s="154" t="s">
        <v>346</v>
      </c>
      <c r="P25" s="156">
        <v>50</v>
      </c>
      <c r="Q25" s="156">
        <v>50</v>
      </c>
      <c r="R25" s="156">
        <v>51</v>
      </c>
      <c r="S25" s="156">
        <f t="shared" si="0"/>
        <v>1.02</v>
      </c>
      <c r="T25" s="156">
        <f t="shared" si="1"/>
        <v>1.02</v>
      </c>
      <c r="U25" s="169">
        <v>265757.26</v>
      </c>
      <c r="V25" s="165">
        <v>505686.41</v>
      </c>
      <c r="W25" s="167">
        <v>505686.41</v>
      </c>
      <c r="X25" s="160">
        <f t="shared" si="2"/>
        <v>1.9028131536274868</v>
      </c>
      <c r="Y25" s="160">
        <f t="shared" si="3"/>
        <v>1</v>
      </c>
    </row>
    <row r="26" spans="2:25" ht="57.6" x14ac:dyDescent="0.25">
      <c r="B26" s="154" t="s">
        <v>293</v>
      </c>
      <c r="C26" s="154" t="s">
        <v>294</v>
      </c>
      <c r="D26" s="155" t="s">
        <v>295</v>
      </c>
      <c r="E26" s="155" t="s">
        <v>296</v>
      </c>
      <c r="F26" s="155" t="s">
        <v>297</v>
      </c>
      <c r="G26" s="156" t="s">
        <v>351</v>
      </c>
      <c r="H26" s="156">
        <v>3044</v>
      </c>
      <c r="I26" s="164" t="s">
        <v>352</v>
      </c>
      <c r="J26" s="154" t="s">
        <v>353</v>
      </c>
      <c r="K26" s="154" t="s">
        <v>330</v>
      </c>
      <c r="L26" s="154" t="s">
        <v>302</v>
      </c>
      <c r="M26" s="154" t="s">
        <v>303</v>
      </c>
      <c r="N26" s="154" t="s">
        <v>350</v>
      </c>
      <c r="O26" s="154" t="s">
        <v>346</v>
      </c>
      <c r="P26" s="156">
        <v>65</v>
      </c>
      <c r="Q26" s="156">
        <v>65</v>
      </c>
      <c r="R26" s="156">
        <v>19</v>
      </c>
      <c r="S26" s="156">
        <f t="shared" si="0"/>
        <v>0.29230769230769232</v>
      </c>
      <c r="T26" s="156">
        <f t="shared" si="1"/>
        <v>0.29230769230769232</v>
      </c>
      <c r="U26" s="158">
        <v>440229.82</v>
      </c>
      <c r="V26" s="158">
        <v>851862.39</v>
      </c>
      <c r="W26" s="158">
        <v>846262.39</v>
      </c>
      <c r="X26" s="160">
        <f t="shared" si="2"/>
        <v>1.9223195511835158</v>
      </c>
      <c r="Y26" s="160">
        <f t="shared" si="3"/>
        <v>0.99342616828053654</v>
      </c>
    </row>
    <row r="27" spans="2:25" ht="43.8" thickBot="1" x14ac:dyDescent="0.3">
      <c r="B27" s="154" t="s">
        <v>293</v>
      </c>
      <c r="C27" s="154" t="s">
        <v>294</v>
      </c>
      <c r="D27" s="155" t="s">
        <v>295</v>
      </c>
      <c r="E27" s="155" t="s">
        <v>296</v>
      </c>
      <c r="F27" s="155" t="s">
        <v>297</v>
      </c>
      <c r="G27" s="156" t="s">
        <v>354</v>
      </c>
      <c r="H27" s="156">
        <v>3044</v>
      </c>
      <c r="I27" s="157" t="s">
        <v>355</v>
      </c>
      <c r="J27" s="154" t="s">
        <v>356</v>
      </c>
      <c r="K27" s="154" t="s">
        <v>330</v>
      </c>
      <c r="L27" s="154" t="s">
        <v>302</v>
      </c>
      <c r="M27" s="154" t="s">
        <v>303</v>
      </c>
      <c r="N27" s="154" t="s">
        <v>357</v>
      </c>
      <c r="O27" s="154" t="s">
        <v>358</v>
      </c>
      <c r="P27" s="156">
        <v>20</v>
      </c>
      <c r="Q27" s="156">
        <v>20</v>
      </c>
      <c r="R27" s="156">
        <v>29</v>
      </c>
      <c r="S27" s="156">
        <f t="shared" si="0"/>
        <v>1.45</v>
      </c>
      <c r="T27" s="156">
        <f t="shared" si="1"/>
        <v>1.45</v>
      </c>
      <c r="U27" s="158">
        <v>166032.45000000001</v>
      </c>
      <c r="V27" s="168">
        <v>262118.07</v>
      </c>
      <c r="W27" s="168">
        <v>262118.07</v>
      </c>
      <c r="X27" s="160">
        <f t="shared" si="2"/>
        <v>1.5787159076433552</v>
      </c>
      <c r="Y27" s="160">
        <f t="shared" si="3"/>
        <v>1</v>
      </c>
    </row>
    <row r="28" spans="2:25" ht="43.8" thickBot="1" x14ac:dyDescent="0.3">
      <c r="B28" s="154" t="s">
        <v>293</v>
      </c>
      <c r="C28" s="154" t="s">
        <v>294</v>
      </c>
      <c r="D28" s="155" t="s">
        <v>295</v>
      </c>
      <c r="E28" s="155" t="s">
        <v>296</v>
      </c>
      <c r="F28" s="155" t="s">
        <v>297</v>
      </c>
      <c r="G28" s="156" t="s">
        <v>354</v>
      </c>
      <c r="H28" s="156">
        <v>3044</v>
      </c>
      <c r="I28" s="157" t="s">
        <v>359</v>
      </c>
      <c r="J28" s="154" t="s">
        <v>356</v>
      </c>
      <c r="K28" s="154" t="s">
        <v>330</v>
      </c>
      <c r="L28" s="154" t="s">
        <v>302</v>
      </c>
      <c r="M28" s="154" t="s">
        <v>303</v>
      </c>
      <c r="N28" s="154" t="s">
        <v>360</v>
      </c>
      <c r="O28" s="154" t="s">
        <v>361</v>
      </c>
      <c r="P28" s="156">
        <v>570</v>
      </c>
      <c r="Q28" s="156">
        <v>570</v>
      </c>
      <c r="R28" s="156">
        <v>570</v>
      </c>
      <c r="S28" s="156">
        <f t="shared" si="0"/>
        <v>1</v>
      </c>
      <c r="T28" s="156">
        <f t="shared" si="1"/>
        <v>1</v>
      </c>
      <c r="U28" s="158">
        <v>166032.45000000001</v>
      </c>
      <c r="V28" s="168">
        <v>262118.08</v>
      </c>
      <c r="W28" s="168">
        <v>262118.08</v>
      </c>
      <c r="X28" s="160">
        <f t="shared" si="2"/>
        <v>1.5787159678725453</v>
      </c>
      <c r="Y28" s="160">
        <f t="shared" si="3"/>
        <v>1</v>
      </c>
    </row>
    <row r="29" spans="2:25" ht="57.6" x14ac:dyDescent="0.25">
      <c r="B29" s="154" t="s">
        <v>293</v>
      </c>
      <c r="C29" s="154" t="s">
        <v>294</v>
      </c>
      <c r="D29" s="155" t="s">
        <v>295</v>
      </c>
      <c r="E29" s="155" t="s">
        <v>296</v>
      </c>
      <c r="F29" s="155" t="s">
        <v>297</v>
      </c>
      <c r="G29" s="156" t="s">
        <v>362</v>
      </c>
      <c r="H29" s="156">
        <v>3044</v>
      </c>
      <c r="I29" s="164" t="s">
        <v>363</v>
      </c>
      <c r="J29" s="154" t="s">
        <v>364</v>
      </c>
      <c r="K29" s="154" t="s">
        <v>330</v>
      </c>
      <c r="L29" s="154" t="s">
        <v>302</v>
      </c>
      <c r="M29" s="154" t="s">
        <v>303</v>
      </c>
      <c r="N29" s="154" t="s">
        <v>331</v>
      </c>
      <c r="O29" s="154" t="s">
        <v>332</v>
      </c>
      <c r="P29" s="156">
        <v>1</v>
      </c>
      <c r="Q29" s="156">
        <v>1</v>
      </c>
      <c r="R29" s="156">
        <v>1</v>
      </c>
      <c r="S29" s="156">
        <f t="shared" si="0"/>
        <v>1</v>
      </c>
      <c r="T29" s="156">
        <f t="shared" si="1"/>
        <v>1</v>
      </c>
      <c r="U29" s="158">
        <v>211589.91</v>
      </c>
      <c r="V29" s="158">
        <v>442758.96</v>
      </c>
      <c r="W29" s="158">
        <v>442758.96</v>
      </c>
      <c r="X29" s="160">
        <f t="shared" si="2"/>
        <v>2.0925334294059676</v>
      </c>
      <c r="Y29" s="160">
        <f t="shared" si="3"/>
        <v>1</v>
      </c>
    </row>
    <row r="30" spans="2:25" ht="57.6" x14ac:dyDescent="0.25">
      <c r="B30" s="154" t="s">
        <v>293</v>
      </c>
      <c r="C30" s="154" t="s">
        <v>294</v>
      </c>
      <c r="D30" s="155" t="s">
        <v>295</v>
      </c>
      <c r="E30" s="155" t="s">
        <v>296</v>
      </c>
      <c r="F30" s="155" t="s">
        <v>297</v>
      </c>
      <c r="G30" s="156" t="s">
        <v>362</v>
      </c>
      <c r="H30" s="156">
        <v>3044</v>
      </c>
      <c r="I30" s="164" t="s">
        <v>365</v>
      </c>
      <c r="J30" s="154" t="s">
        <v>364</v>
      </c>
      <c r="K30" s="154" t="s">
        <v>330</v>
      </c>
      <c r="L30" s="154" t="s">
        <v>302</v>
      </c>
      <c r="M30" s="154" t="s">
        <v>303</v>
      </c>
      <c r="N30" s="154" t="s">
        <v>331</v>
      </c>
      <c r="O30" s="154" t="s">
        <v>332</v>
      </c>
      <c r="P30" s="156">
        <v>1</v>
      </c>
      <c r="Q30" s="156">
        <v>1</v>
      </c>
      <c r="R30" s="156">
        <v>1</v>
      </c>
      <c r="S30" s="156">
        <f t="shared" si="0"/>
        <v>1</v>
      </c>
      <c r="T30" s="156">
        <f t="shared" si="1"/>
        <v>1</v>
      </c>
      <c r="U30" s="158">
        <v>211589.91</v>
      </c>
      <c r="V30" s="158">
        <v>442758.96</v>
      </c>
      <c r="W30" s="158">
        <v>442758.96</v>
      </c>
      <c r="X30" s="160">
        <f t="shared" si="2"/>
        <v>2.0925334294059676</v>
      </c>
      <c r="Y30" s="160">
        <f t="shared" si="3"/>
        <v>1</v>
      </c>
    </row>
    <row r="31" spans="2:25" ht="58.2" thickBot="1" x14ac:dyDescent="0.3">
      <c r="B31" s="154" t="s">
        <v>293</v>
      </c>
      <c r="C31" s="154" t="s">
        <v>294</v>
      </c>
      <c r="D31" s="155" t="s">
        <v>295</v>
      </c>
      <c r="E31" s="155" t="s">
        <v>296</v>
      </c>
      <c r="F31" s="155" t="s">
        <v>297</v>
      </c>
      <c r="G31" s="156" t="s">
        <v>366</v>
      </c>
      <c r="H31" s="156">
        <v>3044</v>
      </c>
      <c r="I31" s="157" t="s">
        <v>367</v>
      </c>
      <c r="J31" s="154" t="s">
        <v>364</v>
      </c>
      <c r="K31" s="154" t="s">
        <v>330</v>
      </c>
      <c r="L31" s="154" t="s">
        <v>302</v>
      </c>
      <c r="M31" s="154" t="s">
        <v>303</v>
      </c>
      <c r="N31" s="154" t="s">
        <v>331</v>
      </c>
      <c r="O31" s="154" t="s">
        <v>332</v>
      </c>
      <c r="P31" s="156">
        <v>1</v>
      </c>
      <c r="Q31" s="156">
        <v>1</v>
      </c>
      <c r="R31" s="156">
        <v>1</v>
      </c>
      <c r="S31" s="156">
        <f t="shared" si="0"/>
        <v>1</v>
      </c>
      <c r="T31" s="156">
        <f t="shared" si="1"/>
        <v>1</v>
      </c>
      <c r="U31" s="158">
        <v>208010.05499999999</v>
      </c>
      <c r="V31" s="158">
        <v>394706.9</v>
      </c>
      <c r="W31" s="158">
        <v>394706.89</v>
      </c>
      <c r="X31" s="160">
        <f t="shared" si="2"/>
        <v>1.897537549326642</v>
      </c>
      <c r="Y31" s="160">
        <f t="shared" si="3"/>
        <v>0.99999997466474488</v>
      </c>
    </row>
    <row r="32" spans="2:25" ht="58.2" thickBot="1" x14ac:dyDescent="0.3">
      <c r="B32" s="154" t="s">
        <v>293</v>
      </c>
      <c r="C32" s="154" t="s">
        <v>294</v>
      </c>
      <c r="D32" s="155" t="s">
        <v>295</v>
      </c>
      <c r="E32" s="155" t="s">
        <v>296</v>
      </c>
      <c r="F32" s="155" t="s">
        <v>297</v>
      </c>
      <c r="G32" s="156" t="s">
        <v>366</v>
      </c>
      <c r="H32" s="156">
        <v>3044</v>
      </c>
      <c r="I32" s="157" t="s">
        <v>368</v>
      </c>
      <c r="J32" s="154" t="s">
        <v>364</v>
      </c>
      <c r="K32" s="154" t="s">
        <v>330</v>
      </c>
      <c r="L32" s="154" t="s">
        <v>302</v>
      </c>
      <c r="M32" s="154" t="s">
        <v>303</v>
      </c>
      <c r="N32" s="154" t="s">
        <v>331</v>
      </c>
      <c r="O32" s="154" t="s">
        <v>332</v>
      </c>
      <c r="P32" s="156">
        <v>1</v>
      </c>
      <c r="Q32" s="156">
        <v>1</v>
      </c>
      <c r="R32" s="156">
        <v>1</v>
      </c>
      <c r="S32" s="156">
        <f t="shared" si="0"/>
        <v>1</v>
      </c>
      <c r="T32" s="156">
        <f t="shared" si="1"/>
        <v>1</v>
      </c>
      <c r="U32" s="158">
        <v>208010.05499999999</v>
      </c>
      <c r="V32" s="158">
        <v>394706.89</v>
      </c>
      <c r="W32" s="158">
        <v>394706.9</v>
      </c>
      <c r="X32" s="160">
        <f t="shared" si="2"/>
        <v>1.8975375974012412</v>
      </c>
      <c r="Y32" s="160">
        <f t="shared" si="3"/>
        <v>1.0000000253352557</v>
      </c>
    </row>
    <row r="33" spans="1:25" ht="43.2" x14ac:dyDescent="0.25">
      <c r="B33" s="154" t="s">
        <v>293</v>
      </c>
      <c r="C33" s="154" t="s">
        <v>294</v>
      </c>
      <c r="D33" s="155" t="s">
        <v>295</v>
      </c>
      <c r="E33" s="155" t="s">
        <v>296</v>
      </c>
      <c r="F33" s="155" t="s">
        <v>297</v>
      </c>
      <c r="G33" s="156" t="s">
        <v>369</v>
      </c>
      <c r="H33" s="156">
        <v>3044</v>
      </c>
      <c r="I33" s="164" t="s">
        <v>370</v>
      </c>
      <c r="J33" s="154" t="s">
        <v>371</v>
      </c>
      <c r="K33" s="154" t="s">
        <v>330</v>
      </c>
      <c r="L33" s="154" t="s">
        <v>302</v>
      </c>
      <c r="M33" s="154" t="s">
        <v>303</v>
      </c>
      <c r="N33" s="154" t="s">
        <v>331</v>
      </c>
      <c r="O33" s="154" t="s">
        <v>332</v>
      </c>
      <c r="P33" s="156">
        <v>3</v>
      </c>
      <c r="Q33" s="156">
        <v>3</v>
      </c>
      <c r="R33" s="156">
        <v>0</v>
      </c>
      <c r="S33" s="156">
        <f t="shared" si="0"/>
        <v>0</v>
      </c>
      <c r="T33" s="156">
        <f t="shared" si="1"/>
        <v>0</v>
      </c>
      <c r="U33" s="158">
        <v>151423.09</v>
      </c>
      <c r="V33" s="158">
        <v>289309.07</v>
      </c>
      <c r="W33" s="171">
        <v>289309.07</v>
      </c>
      <c r="X33" s="160">
        <f t="shared" si="2"/>
        <v>1.9106007544820278</v>
      </c>
      <c r="Y33" s="160">
        <f t="shared" si="3"/>
        <v>1</v>
      </c>
    </row>
    <row r="34" spans="1:25" ht="29.4" thickBot="1" x14ac:dyDescent="0.3">
      <c r="B34" s="154" t="s">
        <v>293</v>
      </c>
      <c r="C34" s="154" t="s">
        <v>294</v>
      </c>
      <c r="D34" s="155" t="s">
        <v>295</v>
      </c>
      <c r="E34" s="155" t="s">
        <v>296</v>
      </c>
      <c r="F34" s="155" t="s">
        <v>297</v>
      </c>
      <c r="G34" s="156" t="s">
        <v>372</v>
      </c>
      <c r="H34" s="156">
        <v>3044</v>
      </c>
      <c r="I34" s="157" t="s">
        <v>373</v>
      </c>
      <c r="J34" s="154" t="s">
        <v>374</v>
      </c>
      <c r="K34" s="154" t="s">
        <v>330</v>
      </c>
      <c r="L34" s="154" t="s">
        <v>302</v>
      </c>
      <c r="M34" s="154" t="s">
        <v>303</v>
      </c>
      <c r="N34" s="154" t="s">
        <v>375</v>
      </c>
      <c r="O34" s="154" t="s">
        <v>376</v>
      </c>
      <c r="P34" s="156">
        <v>1</v>
      </c>
      <c r="Q34" s="156">
        <v>1</v>
      </c>
      <c r="R34" s="156">
        <v>1</v>
      </c>
      <c r="S34" s="156">
        <f t="shared" si="0"/>
        <v>1</v>
      </c>
      <c r="T34" s="156">
        <f t="shared" si="1"/>
        <v>1</v>
      </c>
      <c r="U34" s="158">
        <v>404964.29</v>
      </c>
      <c r="V34" s="162">
        <v>774713.93</v>
      </c>
      <c r="W34" s="172">
        <v>774713.93</v>
      </c>
      <c r="X34" s="160">
        <f t="shared" si="2"/>
        <v>1.9130425796309103</v>
      </c>
      <c r="Y34" s="160">
        <f t="shared" si="3"/>
        <v>1</v>
      </c>
    </row>
    <row r="35" spans="1:25" ht="29.4" thickBot="1" x14ac:dyDescent="0.3">
      <c r="B35" s="154" t="s">
        <v>293</v>
      </c>
      <c r="C35" s="154" t="s">
        <v>294</v>
      </c>
      <c r="D35" s="155" t="s">
        <v>295</v>
      </c>
      <c r="E35" s="155" t="s">
        <v>296</v>
      </c>
      <c r="F35" s="155" t="s">
        <v>297</v>
      </c>
      <c r="G35" s="156" t="s">
        <v>372</v>
      </c>
      <c r="H35" s="156">
        <v>3044</v>
      </c>
      <c r="I35" s="157" t="s">
        <v>377</v>
      </c>
      <c r="J35" s="154" t="s">
        <v>374</v>
      </c>
      <c r="K35" s="154" t="s">
        <v>330</v>
      </c>
      <c r="L35" s="154" t="s">
        <v>302</v>
      </c>
      <c r="M35" s="154" t="s">
        <v>303</v>
      </c>
      <c r="N35" s="154" t="s">
        <v>378</v>
      </c>
      <c r="O35" s="154" t="s">
        <v>379</v>
      </c>
      <c r="P35" s="156">
        <v>1</v>
      </c>
      <c r="Q35" s="156">
        <v>1</v>
      </c>
      <c r="R35" s="156">
        <v>1</v>
      </c>
      <c r="S35" s="156">
        <f t="shared" si="0"/>
        <v>1</v>
      </c>
      <c r="T35" s="156">
        <f t="shared" si="1"/>
        <v>1</v>
      </c>
      <c r="U35" s="158">
        <v>404964.29</v>
      </c>
      <c r="V35" s="162">
        <v>774713.93</v>
      </c>
      <c r="W35" s="172">
        <v>774713.93</v>
      </c>
      <c r="X35" s="160">
        <f t="shared" si="2"/>
        <v>1.9130425796309103</v>
      </c>
      <c r="Y35" s="160">
        <f t="shared" si="3"/>
        <v>1</v>
      </c>
    </row>
    <row r="36" spans="1:25" ht="43.8" thickBot="1" x14ac:dyDescent="0.3">
      <c r="B36" s="154" t="s">
        <v>293</v>
      </c>
      <c r="C36" s="154" t="s">
        <v>294</v>
      </c>
      <c r="D36" s="155" t="s">
        <v>295</v>
      </c>
      <c r="E36" s="155" t="s">
        <v>296</v>
      </c>
      <c r="F36" s="155" t="s">
        <v>297</v>
      </c>
      <c r="G36" s="156" t="s">
        <v>380</v>
      </c>
      <c r="H36" s="156">
        <v>3044</v>
      </c>
      <c r="I36" s="157" t="s">
        <v>381</v>
      </c>
      <c r="J36" s="154" t="s">
        <v>382</v>
      </c>
      <c r="K36" s="154" t="s">
        <v>330</v>
      </c>
      <c r="L36" s="154" t="s">
        <v>302</v>
      </c>
      <c r="M36" s="154" t="s">
        <v>303</v>
      </c>
      <c r="N36" s="154" t="s">
        <v>383</v>
      </c>
      <c r="O36" s="154" t="s">
        <v>384</v>
      </c>
      <c r="P36" s="156">
        <v>4</v>
      </c>
      <c r="Q36" s="156">
        <v>4</v>
      </c>
      <c r="R36" s="156">
        <v>3</v>
      </c>
      <c r="S36" s="156">
        <f t="shared" si="0"/>
        <v>0.75</v>
      </c>
      <c r="T36" s="156">
        <f t="shared" si="1"/>
        <v>0.75</v>
      </c>
      <c r="U36" s="158">
        <v>186553.11666666667</v>
      </c>
      <c r="V36" s="158">
        <v>316246.37</v>
      </c>
      <c r="W36" s="158">
        <v>309730.71999999997</v>
      </c>
      <c r="X36" s="160">
        <f t="shared" si="2"/>
        <v>1.6602816695548817</v>
      </c>
      <c r="Y36" s="160">
        <f t="shared" si="3"/>
        <v>0.97939691766264381</v>
      </c>
    </row>
    <row r="37" spans="1:25" ht="20.25" customHeight="1" thickBot="1" x14ac:dyDescent="0.3">
      <c r="B37" s="154" t="s">
        <v>293</v>
      </c>
      <c r="C37" s="154" t="s">
        <v>294</v>
      </c>
      <c r="D37" s="155" t="s">
        <v>295</v>
      </c>
      <c r="E37" s="155" t="s">
        <v>296</v>
      </c>
      <c r="F37" s="155" t="s">
        <v>297</v>
      </c>
      <c r="G37" s="156" t="s">
        <v>380</v>
      </c>
      <c r="H37" s="156">
        <v>3044</v>
      </c>
      <c r="I37" s="157" t="s">
        <v>385</v>
      </c>
      <c r="J37" s="154" t="s">
        <v>382</v>
      </c>
      <c r="K37" s="154" t="s">
        <v>330</v>
      </c>
      <c r="L37" s="154" t="s">
        <v>302</v>
      </c>
      <c r="M37" s="154" t="s">
        <v>303</v>
      </c>
      <c r="N37" s="154" t="s">
        <v>386</v>
      </c>
      <c r="O37" s="154" t="s">
        <v>387</v>
      </c>
      <c r="P37" s="156">
        <v>4</v>
      </c>
      <c r="Q37" s="156">
        <v>4</v>
      </c>
      <c r="R37" s="156">
        <v>5</v>
      </c>
      <c r="S37" s="156">
        <f t="shared" si="0"/>
        <v>1.25</v>
      </c>
      <c r="T37" s="156">
        <f t="shared" si="1"/>
        <v>1.25</v>
      </c>
      <c r="U37" s="158">
        <v>186553.11666666667</v>
      </c>
      <c r="V37" s="158">
        <v>316246.37</v>
      </c>
      <c r="W37" s="158">
        <v>309730.71999999997</v>
      </c>
      <c r="X37" s="160">
        <f t="shared" si="2"/>
        <v>1.6602816695548817</v>
      </c>
      <c r="Y37" s="160">
        <f t="shared" si="3"/>
        <v>0.97939691766264381</v>
      </c>
    </row>
    <row r="38" spans="1:25" ht="27" customHeight="1" thickBot="1" x14ac:dyDescent="0.3">
      <c r="B38" s="154" t="s">
        <v>293</v>
      </c>
      <c r="C38" s="154" t="s">
        <v>294</v>
      </c>
      <c r="D38" s="155" t="s">
        <v>295</v>
      </c>
      <c r="E38" s="155" t="s">
        <v>296</v>
      </c>
      <c r="F38" s="155" t="s">
        <v>297</v>
      </c>
      <c r="G38" s="156" t="s">
        <v>380</v>
      </c>
      <c r="H38" s="156">
        <v>3044</v>
      </c>
      <c r="I38" s="157" t="s">
        <v>388</v>
      </c>
      <c r="J38" s="154" t="s">
        <v>382</v>
      </c>
      <c r="K38" s="154" t="s">
        <v>330</v>
      </c>
      <c r="L38" s="154" t="s">
        <v>302</v>
      </c>
      <c r="M38" s="154" t="s">
        <v>303</v>
      </c>
      <c r="N38" s="154" t="s">
        <v>304</v>
      </c>
      <c r="O38" s="154" t="s">
        <v>389</v>
      </c>
      <c r="P38" s="156">
        <v>593</v>
      </c>
      <c r="Q38" s="156">
        <v>593</v>
      </c>
      <c r="R38" s="156">
        <v>491</v>
      </c>
      <c r="S38" s="156">
        <f t="shared" si="0"/>
        <v>0.82799325463743678</v>
      </c>
      <c r="T38" s="156">
        <f t="shared" si="1"/>
        <v>0.82799325463743678</v>
      </c>
      <c r="U38" s="158">
        <v>186553.11666666667</v>
      </c>
      <c r="V38" s="158">
        <v>316246.37</v>
      </c>
      <c r="W38" s="158">
        <v>309730.73</v>
      </c>
      <c r="X38" s="160">
        <f t="shared" si="2"/>
        <v>1.660281723158918</v>
      </c>
      <c r="Y38" s="160">
        <f t="shared" si="3"/>
        <v>0.97939694928356014</v>
      </c>
    </row>
    <row r="39" spans="1:25" ht="30.75" customHeight="1" thickBot="1" x14ac:dyDescent="0.3">
      <c r="B39" s="154" t="s">
        <v>293</v>
      </c>
      <c r="C39" s="154" t="s">
        <v>294</v>
      </c>
      <c r="D39" s="155" t="s">
        <v>295</v>
      </c>
      <c r="E39" s="155" t="s">
        <v>296</v>
      </c>
      <c r="F39" s="155" t="s">
        <v>297</v>
      </c>
      <c r="G39" s="156" t="s">
        <v>390</v>
      </c>
      <c r="H39" s="156">
        <v>3044</v>
      </c>
      <c r="I39" s="157" t="s">
        <v>391</v>
      </c>
      <c r="J39" s="154" t="s">
        <v>392</v>
      </c>
      <c r="K39" s="154" t="s">
        <v>330</v>
      </c>
      <c r="L39" s="154" t="s">
        <v>302</v>
      </c>
      <c r="M39" s="154" t="s">
        <v>303</v>
      </c>
      <c r="N39" s="154" t="s">
        <v>235</v>
      </c>
      <c r="O39" s="154" t="s">
        <v>393</v>
      </c>
      <c r="P39" s="156">
        <v>40</v>
      </c>
      <c r="Q39" s="156">
        <v>40</v>
      </c>
      <c r="R39" s="156">
        <v>49</v>
      </c>
      <c r="S39" s="156">
        <f t="shared" si="0"/>
        <v>1.2250000000000001</v>
      </c>
      <c r="T39" s="156">
        <f t="shared" si="1"/>
        <v>1.2250000000000001</v>
      </c>
      <c r="U39" s="158">
        <v>410438.26500000001</v>
      </c>
      <c r="V39" s="167">
        <v>400310.87</v>
      </c>
      <c r="W39" s="167">
        <v>400310.87</v>
      </c>
      <c r="X39" s="160">
        <f t="shared" si="2"/>
        <v>0.97532541221515978</v>
      </c>
      <c r="Y39" s="160">
        <f t="shared" si="3"/>
        <v>1</v>
      </c>
    </row>
    <row r="40" spans="1:25" ht="58.2" thickBot="1" x14ac:dyDescent="0.3">
      <c r="B40" s="154" t="s">
        <v>293</v>
      </c>
      <c r="C40" s="154" t="s">
        <v>294</v>
      </c>
      <c r="D40" s="155" t="s">
        <v>295</v>
      </c>
      <c r="E40" s="155" t="s">
        <v>296</v>
      </c>
      <c r="F40" s="155" t="s">
        <v>297</v>
      </c>
      <c r="G40" s="156" t="s">
        <v>390</v>
      </c>
      <c r="H40" s="156">
        <v>3044</v>
      </c>
      <c r="I40" s="157" t="s">
        <v>394</v>
      </c>
      <c r="J40" s="154" t="s">
        <v>392</v>
      </c>
      <c r="K40" s="154" t="s">
        <v>330</v>
      </c>
      <c r="L40" s="154" t="s">
        <v>302</v>
      </c>
      <c r="M40" s="154" t="s">
        <v>303</v>
      </c>
      <c r="N40" s="154" t="s">
        <v>395</v>
      </c>
      <c r="O40" s="154" t="s">
        <v>332</v>
      </c>
      <c r="P40" s="156">
        <v>330</v>
      </c>
      <c r="Q40" s="156">
        <v>330</v>
      </c>
      <c r="R40" s="156">
        <v>331</v>
      </c>
      <c r="S40" s="156">
        <f t="shared" si="0"/>
        <v>1.0030303030303029</v>
      </c>
      <c r="T40" s="156">
        <f t="shared" si="1"/>
        <v>1.0030303030303029</v>
      </c>
      <c r="U40" s="158">
        <v>410438.26500000001</v>
      </c>
      <c r="V40" s="167">
        <v>400310.87</v>
      </c>
      <c r="W40" s="167">
        <v>400310.87</v>
      </c>
      <c r="X40" s="160">
        <f t="shared" si="2"/>
        <v>0.97532541221515978</v>
      </c>
      <c r="Y40" s="160">
        <f t="shared" si="3"/>
        <v>1</v>
      </c>
    </row>
    <row r="41" spans="1:25" s="68" customFormat="1" ht="13.2" customHeight="1" thickBot="1" x14ac:dyDescent="0.3">
      <c r="A41" s="34"/>
      <c r="B41" s="154" t="s">
        <v>293</v>
      </c>
      <c r="C41" s="154" t="s">
        <v>294</v>
      </c>
      <c r="D41" s="155" t="s">
        <v>295</v>
      </c>
      <c r="E41" s="155" t="s">
        <v>296</v>
      </c>
      <c r="F41" s="155" t="s">
        <v>297</v>
      </c>
      <c r="G41" s="156" t="s">
        <v>396</v>
      </c>
      <c r="H41" s="156">
        <v>3044</v>
      </c>
      <c r="I41" s="157" t="s">
        <v>397</v>
      </c>
      <c r="J41" s="154" t="s">
        <v>398</v>
      </c>
      <c r="K41" s="154" t="s">
        <v>330</v>
      </c>
      <c r="L41" s="154" t="s">
        <v>302</v>
      </c>
      <c r="M41" s="154" t="s">
        <v>303</v>
      </c>
      <c r="N41" s="154" t="s">
        <v>331</v>
      </c>
      <c r="O41" s="154" t="s">
        <v>332</v>
      </c>
      <c r="P41" s="156">
        <v>1</v>
      </c>
      <c r="Q41" s="156">
        <v>1</v>
      </c>
      <c r="R41" s="156">
        <v>1</v>
      </c>
      <c r="S41" s="156">
        <f t="shared" si="0"/>
        <v>1</v>
      </c>
      <c r="T41" s="156">
        <f t="shared" si="1"/>
        <v>1</v>
      </c>
      <c r="U41" s="158">
        <v>54553.934999999998</v>
      </c>
      <c r="V41" s="158">
        <v>91856.41</v>
      </c>
      <c r="W41" s="158">
        <v>91856.41</v>
      </c>
      <c r="X41" s="160">
        <f t="shared" si="2"/>
        <v>1.6837723988196269</v>
      </c>
      <c r="Y41" s="160">
        <f t="shared" si="3"/>
        <v>1</v>
      </c>
    </row>
    <row r="42" spans="1:25" ht="43.8" thickBot="1" x14ac:dyDescent="0.3">
      <c r="B42" s="154" t="s">
        <v>293</v>
      </c>
      <c r="C42" s="154" t="s">
        <v>294</v>
      </c>
      <c r="D42" s="155" t="s">
        <v>295</v>
      </c>
      <c r="E42" s="155" t="s">
        <v>296</v>
      </c>
      <c r="F42" s="155" t="s">
        <v>297</v>
      </c>
      <c r="G42" s="156" t="s">
        <v>396</v>
      </c>
      <c r="H42" s="156">
        <v>3044</v>
      </c>
      <c r="I42" s="157" t="s">
        <v>399</v>
      </c>
      <c r="J42" s="154" t="s">
        <v>398</v>
      </c>
      <c r="K42" s="154" t="s">
        <v>330</v>
      </c>
      <c r="L42" s="154" t="s">
        <v>302</v>
      </c>
      <c r="M42" s="154" t="s">
        <v>303</v>
      </c>
      <c r="N42" s="154" t="s">
        <v>331</v>
      </c>
      <c r="O42" s="154" t="s">
        <v>332</v>
      </c>
      <c r="P42" s="156">
        <v>100</v>
      </c>
      <c r="Q42" s="156">
        <v>100</v>
      </c>
      <c r="R42" s="156">
        <v>115</v>
      </c>
      <c r="S42" s="156">
        <f t="shared" si="0"/>
        <v>1.1499999999999999</v>
      </c>
      <c r="T42" s="156">
        <f t="shared" si="1"/>
        <v>1.1499999999999999</v>
      </c>
      <c r="U42" s="158">
        <v>54553.934999999998</v>
      </c>
      <c r="V42" s="158">
        <v>91856.42</v>
      </c>
      <c r="W42" s="158">
        <v>91856.42</v>
      </c>
      <c r="X42" s="160">
        <f t="shared" si="2"/>
        <v>1.6837725821244609</v>
      </c>
      <c r="Y42" s="160">
        <f t="shared" si="3"/>
        <v>1</v>
      </c>
    </row>
    <row r="43" spans="1:25" ht="57.6" x14ac:dyDescent="0.3">
      <c r="B43" s="154" t="s">
        <v>293</v>
      </c>
      <c r="C43" s="154" t="s">
        <v>294</v>
      </c>
      <c r="D43" s="155" t="s">
        <v>295</v>
      </c>
      <c r="E43" s="155" t="s">
        <v>296</v>
      </c>
      <c r="F43" s="155" t="s">
        <v>297</v>
      </c>
      <c r="G43" s="167" t="s">
        <v>400</v>
      </c>
      <c r="H43" s="156">
        <v>3044</v>
      </c>
      <c r="I43" s="161" t="s">
        <v>401</v>
      </c>
      <c r="J43" s="161" t="s">
        <v>402</v>
      </c>
      <c r="K43" s="154" t="s">
        <v>330</v>
      </c>
      <c r="L43" s="154" t="s">
        <v>302</v>
      </c>
      <c r="M43" s="154" t="s">
        <v>303</v>
      </c>
      <c r="N43" s="154" t="s">
        <v>331</v>
      </c>
      <c r="O43" s="154" t="s">
        <v>403</v>
      </c>
      <c r="P43" s="156">
        <v>10</v>
      </c>
      <c r="Q43" s="156">
        <v>10</v>
      </c>
      <c r="R43" s="156">
        <v>11</v>
      </c>
      <c r="S43" s="156">
        <f t="shared" si="0"/>
        <v>1.1000000000000001</v>
      </c>
      <c r="T43" s="156">
        <f t="shared" si="1"/>
        <v>1.1000000000000001</v>
      </c>
      <c r="U43" s="158">
        <v>247842.41</v>
      </c>
      <c r="V43" s="158">
        <v>1270494.6599999999</v>
      </c>
      <c r="W43" s="158">
        <v>1086503.1100000001</v>
      </c>
      <c r="X43" s="160">
        <f t="shared" si="2"/>
        <v>4.3838466144676369</v>
      </c>
      <c r="Y43" s="160">
        <f t="shared" si="3"/>
        <v>0.85518117014360384</v>
      </c>
    </row>
    <row r="44" spans="1:25" ht="57.6" x14ac:dyDescent="0.3">
      <c r="B44" s="154" t="s">
        <v>293</v>
      </c>
      <c r="C44" s="154" t="s">
        <v>294</v>
      </c>
      <c r="D44" s="155" t="s">
        <v>295</v>
      </c>
      <c r="E44" s="155" t="s">
        <v>296</v>
      </c>
      <c r="F44" s="155" t="s">
        <v>297</v>
      </c>
      <c r="G44" s="167" t="s">
        <v>400</v>
      </c>
      <c r="H44" s="156">
        <v>3044</v>
      </c>
      <c r="I44" s="170" t="s">
        <v>404</v>
      </c>
      <c r="J44" s="161" t="s">
        <v>402</v>
      </c>
      <c r="K44" s="154" t="s">
        <v>330</v>
      </c>
      <c r="L44" s="154" t="s">
        <v>302</v>
      </c>
      <c r="M44" s="154" t="s">
        <v>303</v>
      </c>
      <c r="N44" s="154" t="s">
        <v>331</v>
      </c>
      <c r="O44" s="154" t="s">
        <v>405</v>
      </c>
      <c r="P44" s="156">
        <v>10</v>
      </c>
      <c r="Q44" s="156">
        <v>10</v>
      </c>
      <c r="R44" s="156">
        <v>5</v>
      </c>
      <c r="S44" s="156">
        <f t="shared" si="0"/>
        <v>0.5</v>
      </c>
      <c r="T44" s="156">
        <f t="shared" si="1"/>
        <v>0.5</v>
      </c>
      <c r="U44" s="158">
        <v>247842.41</v>
      </c>
      <c r="V44" s="158">
        <v>1270494.67</v>
      </c>
      <c r="W44" s="158">
        <v>1086503.1200000001</v>
      </c>
      <c r="X44" s="160">
        <f t="shared" si="2"/>
        <v>4.3838466548158568</v>
      </c>
      <c r="Y44" s="160">
        <f t="shared" si="3"/>
        <v>0.8551811712834656</v>
      </c>
    </row>
    <row r="45" spans="1:25" ht="57.6" x14ac:dyDescent="0.25">
      <c r="B45" s="154" t="s">
        <v>293</v>
      </c>
      <c r="C45" s="154" t="s">
        <v>294</v>
      </c>
      <c r="D45" s="155" t="s">
        <v>295</v>
      </c>
      <c r="E45" s="155" t="s">
        <v>296</v>
      </c>
      <c r="F45" s="155" t="s">
        <v>297</v>
      </c>
      <c r="G45" s="156" t="s">
        <v>291</v>
      </c>
      <c r="H45" s="156">
        <v>3044</v>
      </c>
      <c r="I45" s="173" t="s">
        <v>290</v>
      </c>
      <c r="J45" s="154" t="s">
        <v>392</v>
      </c>
      <c r="K45" s="154" t="s">
        <v>330</v>
      </c>
      <c r="L45" s="154" t="s">
        <v>302</v>
      </c>
      <c r="M45" s="154" t="s">
        <v>303</v>
      </c>
      <c r="N45" s="154" t="s">
        <v>406</v>
      </c>
      <c r="O45" s="154" t="s">
        <v>407</v>
      </c>
      <c r="P45" s="156">
        <v>0</v>
      </c>
      <c r="Q45" s="156">
        <v>1</v>
      </c>
      <c r="R45" s="156">
        <v>1</v>
      </c>
      <c r="S45" s="156" t="e">
        <v>#DIV/0!</v>
      </c>
      <c r="T45" s="156">
        <f t="shared" si="1"/>
        <v>1</v>
      </c>
      <c r="U45" s="158">
        <v>0</v>
      </c>
      <c r="V45" s="165">
        <v>123772</v>
      </c>
      <c r="W45" s="165">
        <v>123772</v>
      </c>
      <c r="X45" s="160" t="e">
        <f t="shared" si="2"/>
        <v>#DIV/0!</v>
      </c>
      <c r="Y45" s="160">
        <f t="shared" si="3"/>
        <v>1</v>
      </c>
    </row>
    <row r="46" spans="1:25" ht="57.6" x14ac:dyDescent="0.25">
      <c r="B46" s="154" t="s">
        <v>293</v>
      </c>
      <c r="C46" s="154" t="s">
        <v>294</v>
      </c>
      <c r="D46" s="155" t="s">
        <v>295</v>
      </c>
      <c r="E46" s="155" t="s">
        <v>296</v>
      </c>
      <c r="F46" s="155" t="s">
        <v>297</v>
      </c>
      <c r="G46" s="156" t="s">
        <v>291</v>
      </c>
      <c r="H46" s="156">
        <v>3044</v>
      </c>
      <c r="I46" s="173" t="s">
        <v>408</v>
      </c>
      <c r="J46" s="154" t="s">
        <v>392</v>
      </c>
      <c r="K46" s="154" t="s">
        <v>330</v>
      </c>
      <c r="L46" s="154" t="s">
        <v>302</v>
      </c>
      <c r="M46" s="154" t="s">
        <v>303</v>
      </c>
      <c r="N46" s="154" t="s">
        <v>406</v>
      </c>
      <c r="O46" s="154" t="s">
        <v>407</v>
      </c>
      <c r="P46" s="156">
        <v>0</v>
      </c>
      <c r="Q46" s="156">
        <v>1</v>
      </c>
      <c r="R46" s="156">
        <v>0.25</v>
      </c>
      <c r="S46" s="156" t="e">
        <v>#DIV/0!</v>
      </c>
      <c r="T46" s="156">
        <f t="shared" si="1"/>
        <v>0.25</v>
      </c>
      <c r="U46" s="158">
        <v>0</v>
      </c>
      <c r="V46" s="226">
        <v>175783.34</v>
      </c>
      <c r="W46" s="165">
        <v>42003.4</v>
      </c>
      <c r="X46" s="160" t="e">
        <f t="shared" si="2"/>
        <v>#DIV/0!</v>
      </c>
      <c r="Y46" s="160">
        <f t="shared" si="3"/>
        <v>0.23894983449512339</v>
      </c>
    </row>
    <row r="47" spans="1:25" ht="57.6" x14ac:dyDescent="0.25">
      <c r="B47" s="154" t="s">
        <v>293</v>
      </c>
      <c r="C47" s="154" t="s">
        <v>294</v>
      </c>
      <c r="D47" s="155" t="s">
        <v>295</v>
      </c>
      <c r="E47" s="155" t="s">
        <v>296</v>
      </c>
      <c r="F47" s="155" t="s">
        <v>297</v>
      </c>
      <c r="G47" s="156" t="s">
        <v>291</v>
      </c>
      <c r="H47" s="156">
        <v>3044</v>
      </c>
      <c r="I47" s="173" t="s">
        <v>409</v>
      </c>
      <c r="J47" s="154" t="s">
        <v>392</v>
      </c>
      <c r="K47" s="154" t="s">
        <v>330</v>
      </c>
      <c r="L47" s="154" t="s">
        <v>302</v>
      </c>
      <c r="M47" s="154" t="s">
        <v>303</v>
      </c>
      <c r="N47" s="154" t="s">
        <v>406</v>
      </c>
      <c r="O47" s="154" t="s">
        <v>407</v>
      </c>
      <c r="P47" s="156">
        <v>0</v>
      </c>
      <c r="Q47" s="156">
        <v>1</v>
      </c>
      <c r="R47" s="156">
        <v>1</v>
      </c>
      <c r="S47" s="156" t="e">
        <v>#DIV/0!</v>
      </c>
      <c r="T47" s="156">
        <f t="shared" si="1"/>
        <v>1</v>
      </c>
      <c r="U47" s="158">
        <v>0</v>
      </c>
      <c r="V47" s="226">
        <v>296095.76</v>
      </c>
      <c r="W47" s="165">
        <f>51648+184440</f>
        <v>236088</v>
      </c>
      <c r="X47" s="160" t="e">
        <f t="shared" si="2"/>
        <v>#DIV/0!</v>
      </c>
      <c r="Y47" s="160">
        <f t="shared" si="3"/>
        <v>0.79733664541498328</v>
      </c>
    </row>
    <row r="48" spans="1:25" ht="57.6" x14ac:dyDescent="0.25">
      <c r="B48" s="154" t="s">
        <v>293</v>
      </c>
      <c r="C48" s="154" t="s">
        <v>294</v>
      </c>
      <c r="D48" s="155" t="s">
        <v>295</v>
      </c>
      <c r="E48" s="155" t="s">
        <v>296</v>
      </c>
      <c r="F48" s="155" t="s">
        <v>297</v>
      </c>
      <c r="G48" s="156" t="s">
        <v>291</v>
      </c>
      <c r="H48" s="156">
        <v>3044</v>
      </c>
      <c r="I48" s="173" t="s">
        <v>411</v>
      </c>
      <c r="J48" s="154" t="s">
        <v>392</v>
      </c>
      <c r="K48" s="154" t="s">
        <v>330</v>
      </c>
      <c r="L48" s="154" t="s">
        <v>302</v>
      </c>
      <c r="M48" s="154" t="s">
        <v>303</v>
      </c>
      <c r="N48" s="154" t="s">
        <v>406</v>
      </c>
      <c r="O48" s="154" t="s">
        <v>407</v>
      </c>
      <c r="P48" s="156">
        <v>0</v>
      </c>
      <c r="Q48" s="156">
        <v>1</v>
      </c>
      <c r="R48" s="156">
        <v>1</v>
      </c>
      <c r="S48" s="156" t="e">
        <v>#DIV/0!</v>
      </c>
      <c r="T48" s="156">
        <f t="shared" si="1"/>
        <v>1</v>
      </c>
      <c r="U48" s="158"/>
      <c r="V48" s="226">
        <v>6171.58</v>
      </c>
      <c r="W48" s="227">
        <v>5482.48</v>
      </c>
      <c r="X48" s="160" t="e">
        <f t="shared" si="2"/>
        <v>#DIV/0!</v>
      </c>
      <c r="Y48" s="160">
        <f t="shared" si="3"/>
        <v>0.88834301750929257</v>
      </c>
    </row>
    <row r="49" spans="2:25" ht="14.4" x14ac:dyDescent="0.3">
      <c r="B49" s="174"/>
      <c r="C49" s="174"/>
      <c r="D49" s="175"/>
      <c r="E49" s="175"/>
      <c r="F49" s="175"/>
      <c r="G49" s="213"/>
      <c r="H49" s="156"/>
      <c r="I49" s="176"/>
      <c r="J49" s="176"/>
      <c r="K49" s="176"/>
      <c r="L49" s="174"/>
      <c r="M49" s="174"/>
      <c r="N49" s="169">
        <f>SUM(N10:N42)</f>
        <v>0</v>
      </c>
      <c r="O49" s="169">
        <f>SUM(O10:O42)</f>
        <v>0</v>
      </c>
      <c r="P49" s="169">
        <f>SUM(P10:P45)</f>
        <v>2965</v>
      </c>
      <c r="Q49" s="169">
        <f>SUM(Q10:Q45)</f>
        <v>2966</v>
      </c>
      <c r="R49" s="169">
        <f>SUM(R10:R48)</f>
        <v>2903.25</v>
      </c>
      <c r="S49" s="169">
        <f>R49/P49</f>
        <v>0.97917369308600333</v>
      </c>
      <c r="T49" s="156">
        <f>R49/Q49</f>
        <v>0.97884356035064057</v>
      </c>
      <c r="U49" s="169">
        <f>SUM(U10:U48)</f>
        <v>20891515.919999998</v>
      </c>
      <c r="V49" s="169">
        <f>SUM(V10:V48)</f>
        <v>41189583.319999978</v>
      </c>
      <c r="W49" s="169">
        <f>SUM(W10:W48)</f>
        <v>38440004.919999979</v>
      </c>
      <c r="X49" s="160">
        <f t="shared" si="2"/>
        <v>1.8399816014883033</v>
      </c>
      <c r="Y49" s="160">
        <f t="shared" si="3"/>
        <v>0.93324578258928592</v>
      </c>
    </row>
    <row r="51" spans="2:25" x14ac:dyDescent="0.25">
      <c r="V51" s="220"/>
    </row>
    <row r="52" spans="2:25" ht="14.4" x14ac:dyDescent="0.3">
      <c r="V52" s="185"/>
      <c r="W52" s="185"/>
    </row>
    <row r="54" spans="2:25" x14ac:dyDescent="0.25">
      <c r="V54" s="220"/>
      <c r="W54" s="220"/>
    </row>
  </sheetData>
  <mergeCells count="29">
    <mergeCell ref="B1:Y2"/>
    <mergeCell ref="B3:Y3"/>
    <mergeCell ref="N8:N9"/>
    <mergeCell ref="O8:O9"/>
    <mergeCell ref="P8:P9"/>
    <mergeCell ref="Q8:Q9"/>
    <mergeCell ref="R8:R9"/>
    <mergeCell ref="S8:T8"/>
    <mergeCell ref="H8:H9"/>
    <mergeCell ref="I8:I9"/>
    <mergeCell ref="J8:J9"/>
    <mergeCell ref="K8:K9"/>
    <mergeCell ref="P7:T7"/>
    <mergeCell ref="U7:Y7"/>
    <mergeCell ref="U8:U9"/>
    <mergeCell ref="V8:V9"/>
    <mergeCell ref="W8:W9"/>
    <mergeCell ref="X8:Y8"/>
    <mergeCell ref="B7:C7"/>
    <mergeCell ref="D7:H7"/>
    <mergeCell ref="I7:O7"/>
    <mergeCell ref="B8:B9"/>
    <mergeCell ref="C8:C9"/>
    <mergeCell ref="D8:D9"/>
    <mergeCell ref="E8:E9"/>
    <mergeCell ref="F8:F9"/>
    <mergeCell ref="G8:G9"/>
    <mergeCell ref="L8:L9"/>
    <mergeCell ref="M8:M9"/>
  </mergeCells>
  <dataValidations disablePrompts="1" count="16">
    <dataValidation allowBlank="1" showInputMessage="1" showErrorMessage="1" prompt="Señalar la dimensión bajo la cual se mide el objetivo. Ej: eficiencia, eficacia, economía, calidad." sqref="L8:L9"/>
    <dataValidation allowBlank="1" showInputMessage="1" showErrorMessage="1" prompt="Se refiere a la expresión matemática del indicador. Determina la forma en que se relacionan las variables." sqref="O8:O9"/>
    <dataValidation allowBlank="1" showInputMessage="1" showErrorMessage="1" prompt="Hace referencia a la determinación concreta de la unidad de medición en que se quiere expresar el resultado del indicador. Ej: porcentaje, becas otorgadas, etc." sqref="N8:N9"/>
    <dataValidation allowBlank="1" showInputMessage="1" showErrorMessage="1" prompt="Hace referencia a la periodicidad en el tiempo con que se realiza la medición del indicador." sqref="M8:M9"/>
    <dataValidation allowBlank="1" showInputMessage="1" showErrorMessage="1" prompt="Indicar si el indicador es estratégico o de gestión." sqref="K8:K9"/>
    <dataValidation allowBlank="1" showInputMessage="1" showErrorMessage="1" prompt="Señalar el nivel de objetivos de la MIR con el que se relaciona el indicador.  Ej: Actividad, componente, propósito, fin." sqref="J8:J9"/>
    <dataValidation allowBlank="1" showInputMessage="1" showErrorMessage="1" prompt="La expresión que identifica al indicador y que manifiesta lo que se desea medir con él." sqref="I8:I9"/>
    <dataValidation allowBlank="1" showInputMessage="1" showErrorMessage="1" prompt="Unidad responsable del programa." sqref="H8:H9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G8:G9"/>
    <dataValidation allowBlank="1" showInputMessage="1" showErrorMessage="1" prompt="Señalar el código de la subfunción de acuerdo a la clasificación funcional del gasto publicada en el DOF el 27 de diciembre de 2010." sqref="F8:F9"/>
    <dataValidation allowBlank="1" showInputMessage="1" showErrorMessage="1" prompt="Señalarel código de la función de acuerdo a la clasificación funcional del gasto publicada en el DOF el 27 de diciembre de 2010." sqref="E8:E9"/>
    <dataValidation allowBlank="1" showInputMessage="1" showErrorMessage="1" prompt="Señalar el código de la finalidad de acuerdo a la clasificación funcional del gasto publicada en el DOF el 27 de diciembre de 2010." sqref="D8:D9"/>
    <dataValidation allowBlank="1" showInputMessage="1" showErrorMessage="1" prompt="Señalar la estrategia transversal a la que se encuentra alineada el programa." sqref="C8:C9"/>
    <dataValidation allowBlank="1" showInputMessage="1" showErrorMessage="1" prompt="Señalar el eje al que se encuentra alineado el programa." sqref="B8:B9"/>
    <dataValidation allowBlank="1" showInputMessage="1" showErrorMessage="1" prompt="Valor absoluto y relativo que registre el gasto con relación a la meta anual." sqref="U7:Y7"/>
    <dataValidation allowBlank="1" showInputMessage="1" showErrorMessage="1" prompt="Nivel cuantificable anual de las metas aprobadas y modificadas." sqref="P7:T7"/>
  </dataValidations>
  <pageMargins left="0.25" right="0.7" top="0.44" bottom="0.75" header="0.3" footer="0.3"/>
  <pageSetup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PT_ESF_ECSF</vt:lpstr>
      <vt:lpstr>CTG</vt:lpstr>
      <vt:lpstr>EAI</vt:lpstr>
      <vt:lpstr>COG</vt:lpstr>
      <vt:lpstr>CAdmon</vt:lpstr>
      <vt:lpstr>CFG</vt:lpstr>
      <vt:lpstr>CProg</vt:lpstr>
      <vt:lpstr>PyPI</vt:lpstr>
      <vt:lpstr>IR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Apoyo Planeacion</cp:lastModifiedBy>
  <cp:lastPrinted>2016-02-18T21:04:23Z</cp:lastPrinted>
  <dcterms:created xsi:type="dcterms:W3CDTF">2014-01-27T16:27:43Z</dcterms:created>
  <dcterms:modified xsi:type="dcterms:W3CDTF">2019-01-15T17:32:56Z</dcterms:modified>
</cp:coreProperties>
</file>